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9155" windowHeight="11790" tabRatio="790"/>
  </bookViews>
  <sheets>
    <sheet name="Εξώφυλλο" sheetId="13" r:id="rId1"/>
    <sheet name="Οδηγίες" sheetId="12" r:id="rId2"/>
    <sheet name="Δαπ. απόκτησης γης" sheetId="14" r:id="rId3"/>
    <sheet name="Οικοδομικά" sheetId="3" r:id="rId4"/>
    <sheet name="Μηχαν. Εξοπλισμός" sheetId="4" r:id="rId5"/>
    <sheet name="Λοιπός Εξοπλισμός" sheetId="5" r:id="rId6"/>
    <sheet name="Εξοπλισμός ΑΠΕ" sheetId="6" r:id="rId7"/>
    <sheet name="Μελέτες" sheetId="9" r:id="rId8"/>
    <sheet name="Προβολή-προώθηση" sheetId="16" r:id="rId9"/>
    <sheet name="Πολιτιστικές εκδηλώσεις" sheetId="15" r:id="rId10"/>
    <sheet name="ΣΥΝΟΛΙΚΟ ΚΟΣΤΟΣ" sheetId="11" r:id="rId11"/>
  </sheets>
  <definedNames>
    <definedName name="FPAA">Οικοδομικά!$I$12</definedName>
    <definedName name="FPAB">Οικοδομικά!$I$25</definedName>
    <definedName name="FPAD">Οικοδομικά!$I$87</definedName>
    <definedName name="FPAE">Οικοδομικά!$I$126</definedName>
    <definedName name="FPAEXAPE">'Εξοπλισμός ΑΠΕ'!$G$13</definedName>
    <definedName name="FPAEXLOIP">'Λοιπός Εξοπλισμός'!$G$13</definedName>
    <definedName name="FPAEXMIX">'Μηχαν. Εξοπλισμός'!$G$13</definedName>
    <definedName name="FPAEXOPLISMOS">#REF!</definedName>
    <definedName name="FPAG">Οικοδομικά!$I$45</definedName>
    <definedName name="FPAH">Οικοδομικά!$I$213</definedName>
    <definedName name="FPAMELETES">Μελέτες!$D$13</definedName>
    <definedName name="FPAOIK">Οικοδομικά!$G$224</definedName>
    <definedName name="FPAST">Οικοδομικά!$I$175</definedName>
    <definedName name="FPAZ">Οικοδομικά!$I$200</definedName>
    <definedName name="KEXAPE">'Εξοπλισμός ΑΠΕ'!$F$13</definedName>
    <definedName name="KEXLOIP">'Λοιπός Εξοπλισμός'!$F$13</definedName>
    <definedName name="KEXMIX">'Μηχαν. Εξοπλισμός'!$F$13</definedName>
    <definedName name="KEXOPLISMOS">#REF!</definedName>
    <definedName name="KMELETES">Μελέτες!$C$13</definedName>
    <definedName name="KOIK">Οικοδομικά!$E$224</definedName>
    <definedName name="_xlnm.Print_Area" localSheetId="6">'Εξοπλισμός ΑΠΕ'!$A$1:$H$18</definedName>
    <definedName name="_xlnm.Print_Area" localSheetId="0">Εξώφυλλο!$A$1:$I$30</definedName>
    <definedName name="_xlnm.Print_Area" localSheetId="5">'Λοιπός Εξοπλισμός'!$A$1:$H$18</definedName>
    <definedName name="_xlnm.Print_Area" localSheetId="4">'Μηχαν. Εξοπλισμός'!$A$1:$H$18</definedName>
    <definedName name="_xlnm.Print_Area" localSheetId="3">Οικοδομικά!$A$1:$J$224</definedName>
    <definedName name="SA">Οικοδομικά!$H$12</definedName>
    <definedName name="SB">Οικοδομικά!$H$25</definedName>
    <definedName name="SD">Οικοδομικά!$H$87</definedName>
    <definedName name="SE">Οικοδομικά!$H$126</definedName>
    <definedName name="SG">Οικοδομικά!$H$45</definedName>
    <definedName name="SH">Οικοδομικά!$H$213</definedName>
    <definedName name="SKA">Οικοδομικά!$J$12</definedName>
    <definedName name="SKB">Οικοδομικά!$J$25</definedName>
    <definedName name="SKD">Οικοδομικά!$J$87</definedName>
    <definedName name="SKE">Οικοδομικά!$J$126</definedName>
    <definedName name="SKEXAPE">'Εξοπλισμός ΑΠΕ'!$H$13</definedName>
    <definedName name="SKEXLOIP">'Λοιπός Εξοπλισμός'!$H$13</definedName>
    <definedName name="SKEXMIX">'Μηχαν. Εξοπλισμός'!$H$13</definedName>
    <definedName name="SKEXOPLISMOS">#REF!</definedName>
    <definedName name="SKG">Οικοδομικά!$J$45</definedName>
    <definedName name="SKH">Οικοδομικά!$J$213</definedName>
    <definedName name="SKMELETES">Μελέτες!$E$13</definedName>
    <definedName name="SKOIK">Οικοδομικά!$I$224</definedName>
    <definedName name="SKST">Οικοδομικά!$J$175</definedName>
    <definedName name="SKZ">Οικοδομικά!$J$200</definedName>
    <definedName name="SST">Οικοδομικά!$H$175</definedName>
    <definedName name="SZ">Οικοδομικά!$H$200</definedName>
  </definedNames>
  <calcPr calcId="125725"/>
</workbook>
</file>

<file path=xl/calcChain.xml><?xml version="1.0" encoding="utf-8"?>
<calcChain xmlns="http://schemas.openxmlformats.org/spreadsheetml/2006/main">
  <c r="H73" i="3"/>
  <c r="I73" s="1"/>
  <c r="H72"/>
  <c r="H71"/>
  <c r="I71" s="1"/>
  <c r="H65"/>
  <c r="I65" s="1"/>
  <c r="H64"/>
  <c r="H63"/>
  <c r="I63" s="1"/>
  <c r="H58"/>
  <c r="I58" s="1"/>
  <c r="H57"/>
  <c r="H56"/>
  <c r="I56" s="1"/>
  <c r="H55"/>
  <c r="I55" s="1"/>
  <c r="H54"/>
  <c r="I54" s="1"/>
  <c r="H53"/>
  <c r="H52"/>
  <c r="I52" s="1"/>
  <c r="H39"/>
  <c r="H38"/>
  <c r="I38" s="1"/>
  <c r="H33"/>
  <c r="I33" s="1"/>
  <c r="H32"/>
  <c r="H31"/>
  <c r="I31" s="1"/>
  <c r="H24"/>
  <c r="I24" s="1"/>
  <c r="H8"/>
  <c r="I8" s="1"/>
  <c r="H7"/>
  <c r="I7" s="1"/>
  <c r="H6"/>
  <c r="I6" s="1"/>
  <c r="H147"/>
  <c r="I147" s="1"/>
  <c r="H158"/>
  <c r="I158" s="1"/>
  <c r="H157"/>
  <c r="H179"/>
  <c r="I179" s="1"/>
  <c r="H178"/>
  <c r="I178" s="1"/>
  <c r="H189"/>
  <c r="I189" s="1"/>
  <c r="H188"/>
  <c r="H211"/>
  <c r="I211" s="1"/>
  <c r="H210"/>
  <c r="H209"/>
  <c r="I209" s="1"/>
  <c r="H208"/>
  <c r="I208" s="1"/>
  <c r="H207"/>
  <c r="I207" s="1"/>
  <c r="H206"/>
  <c r="H98"/>
  <c r="I98" s="1"/>
  <c r="J98" s="1"/>
  <c r="H99"/>
  <c r="I99" s="1"/>
  <c r="J99" s="1"/>
  <c r="H100"/>
  <c r="I100" s="1"/>
  <c r="J100" s="1"/>
  <c r="H101"/>
  <c r="I101" s="1"/>
  <c r="J101" s="1"/>
  <c r="H102"/>
  <c r="I102" s="1"/>
  <c r="J102" s="1"/>
  <c r="H103"/>
  <c r="I103" s="1"/>
  <c r="J103" s="1"/>
  <c r="H104"/>
  <c r="I104" s="1"/>
  <c r="J104" s="1"/>
  <c r="H105"/>
  <c r="I105" s="1"/>
  <c r="J105" s="1"/>
  <c r="H106"/>
  <c r="I106" s="1"/>
  <c r="J106" s="1"/>
  <c r="H107"/>
  <c r="I107" s="1"/>
  <c r="J107" s="1"/>
  <c r="H108"/>
  <c r="I108" s="1"/>
  <c r="J108" s="1"/>
  <c r="H109"/>
  <c r="I109" s="1"/>
  <c r="J109" s="1"/>
  <c r="H110"/>
  <c r="I110" s="1"/>
  <c r="J110" s="1"/>
  <c r="H79"/>
  <c r="I79" s="1"/>
  <c r="J79" s="1"/>
  <c r="H80"/>
  <c r="I80" s="1"/>
  <c r="J80" s="1"/>
  <c r="H81"/>
  <c r="I81" s="1"/>
  <c r="J81" s="1"/>
  <c r="H82"/>
  <c r="I82" s="1"/>
  <c r="J82" s="1"/>
  <c r="H83"/>
  <c r="I83" s="1"/>
  <c r="J83" s="1"/>
  <c r="H84"/>
  <c r="I84" s="1"/>
  <c r="J84" s="1"/>
  <c r="H85"/>
  <c r="I85" s="1"/>
  <c r="J85" s="1"/>
  <c r="H167"/>
  <c r="I167" s="1"/>
  <c r="J167" s="1"/>
  <c r="D13" i="15"/>
  <c r="E12" i="16"/>
  <c r="D13"/>
  <c r="C13" i="9"/>
  <c r="G13" i="6"/>
  <c r="H13" i="5"/>
  <c r="G6" i="4"/>
  <c r="G12"/>
  <c r="H13"/>
  <c r="G13"/>
  <c r="F13"/>
  <c r="C10" i="14"/>
  <c r="C13" i="16"/>
  <c r="E11"/>
  <c r="E10"/>
  <c r="E9"/>
  <c r="E8"/>
  <c r="E6"/>
  <c r="E5"/>
  <c r="E4"/>
  <c r="E3"/>
  <c r="E3" i="15"/>
  <c r="E4"/>
  <c r="E5"/>
  <c r="E6"/>
  <c r="E7"/>
  <c r="E8"/>
  <c r="E9"/>
  <c r="E10"/>
  <c r="E11"/>
  <c r="E12"/>
  <c r="D10" i="14"/>
  <c r="E5"/>
  <c r="E6"/>
  <c r="E7"/>
  <c r="E8"/>
  <c r="E9"/>
  <c r="E4"/>
  <c r="E10" s="1"/>
  <c r="C13" i="15"/>
  <c r="D4" i="9"/>
  <c r="D5"/>
  <c r="D6"/>
  <c r="D7"/>
  <c r="D8"/>
  <c r="D9"/>
  <c r="D10"/>
  <c r="D11"/>
  <c r="D12"/>
  <c r="D3"/>
  <c r="D13" s="1"/>
  <c r="H44" i="3"/>
  <c r="I44" s="1"/>
  <c r="J44" s="1"/>
  <c r="H17"/>
  <c r="I17" s="1"/>
  <c r="H205"/>
  <c r="I205" s="1"/>
  <c r="J205" s="1"/>
  <c r="H212"/>
  <c r="I212" s="1"/>
  <c r="J212" s="1"/>
  <c r="H171"/>
  <c r="I171" s="1"/>
  <c r="J171" s="1"/>
  <c r="H133"/>
  <c r="I133" s="1"/>
  <c r="J133" s="1"/>
  <c r="H134"/>
  <c r="I134" s="1"/>
  <c r="J134" s="1"/>
  <c r="H130"/>
  <c r="I130" s="1"/>
  <c r="J130" s="1"/>
  <c r="H122"/>
  <c r="I122" s="1"/>
  <c r="J122" s="1"/>
  <c r="H123"/>
  <c r="I123" s="1"/>
  <c r="J123" s="1"/>
  <c r="H124"/>
  <c r="I124" s="1"/>
  <c r="J124" s="1"/>
  <c r="H125"/>
  <c r="I125" s="1"/>
  <c r="J125" s="1"/>
  <c r="H116"/>
  <c r="I116" s="1"/>
  <c r="J116" s="1"/>
  <c r="H117"/>
  <c r="I117" s="1"/>
  <c r="J117" s="1"/>
  <c r="H111"/>
  <c r="I111" s="1"/>
  <c r="H121"/>
  <c r="I121" s="1"/>
  <c r="H120"/>
  <c r="I120" s="1"/>
  <c r="H119"/>
  <c r="I119" s="1"/>
  <c r="H115"/>
  <c r="H114"/>
  <c r="I114" s="1"/>
  <c r="H113"/>
  <c r="I113" s="1"/>
  <c r="H61"/>
  <c r="I61" s="1"/>
  <c r="J61" s="1"/>
  <c r="H62"/>
  <c r="I62" s="1"/>
  <c r="J62" s="1"/>
  <c r="H43"/>
  <c r="I43" s="1"/>
  <c r="J43" s="1"/>
  <c r="E4" i="9"/>
  <c r="E5"/>
  <c r="E6"/>
  <c r="E7"/>
  <c r="E8"/>
  <c r="E9"/>
  <c r="E10"/>
  <c r="E11"/>
  <c r="E12"/>
  <c r="F12" i="6"/>
  <c r="G12" s="1"/>
  <c r="F11"/>
  <c r="G11" s="1"/>
  <c r="F10"/>
  <c r="G10" s="1"/>
  <c r="F9"/>
  <c r="G9" s="1"/>
  <c r="F8"/>
  <c r="G8" s="1"/>
  <c r="F7"/>
  <c r="G7" s="1"/>
  <c r="F6"/>
  <c r="G6" s="1"/>
  <c r="F5"/>
  <c r="G5" s="1"/>
  <c r="F4"/>
  <c r="G4" s="1"/>
  <c r="F3"/>
  <c r="G3" s="1"/>
  <c r="F12" i="5"/>
  <c r="G12" s="1"/>
  <c r="F11"/>
  <c r="G11" s="1"/>
  <c r="F10"/>
  <c r="G10" s="1"/>
  <c r="F9"/>
  <c r="G9" s="1"/>
  <c r="F8"/>
  <c r="G8" s="1"/>
  <c r="F7"/>
  <c r="G7" s="1"/>
  <c r="F6"/>
  <c r="G6" s="1"/>
  <c r="F5"/>
  <c r="G5" s="1"/>
  <c r="F4"/>
  <c r="G4" s="1"/>
  <c r="F3"/>
  <c r="G3" s="1"/>
  <c r="F4" i="4"/>
  <c r="F5"/>
  <c r="G5" s="1"/>
  <c r="H5" s="1"/>
  <c r="F6"/>
  <c r="F7"/>
  <c r="F8"/>
  <c r="F9"/>
  <c r="G9" s="1"/>
  <c r="H9" s="1"/>
  <c r="F10"/>
  <c r="F11"/>
  <c r="F12"/>
  <c r="F3"/>
  <c r="G3" s="1"/>
  <c r="I188" i="3" l="1"/>
  <c r="J188" s="1"/>
  <c r="J178"/>
  <c r="I157"/>
  <c r="J157" s="1"/>
  <c r="J7"/>
  <c r="I32"/>
  <c r="J32" s="1"/>
  <c r="I39"/>
  <c r="J39" s="1"/>
  <c r="I53"/>
  <c r="J53" s="1"/>
  <c r="J55"/>
  <c r="I57"/>
  <c r="J57" s="1"/>
  <c r="I64"/>
  <c r="J64" s="1"/>
  <c r="I72"/>
  <c r="J72" s="1"/>
  <c r="J71"/>
  <c r="J73"/>
  <c r="J63"/>
  <c r="J65"/>
  <c r="J52"/>
  <c r="J54"/>
  <c r="J56"/>
  <c r="J58"/>
  <c r="J38"/>
  <c r="J31"/>
  <c r="J33"/>
  <c r="J24"/>
  <c r="J6"/>
  <c r="J8"/>
  <c r="J147"/>
  <c r="J158"/>
  <c r="J179"/>
  <c r="J189"/>
  <c r="I206"/>
  <c r="J206" s="1"/>
  <c r="J208"/>
  <c r="I210"/>
  <c r="J210" s="1"/>
  <c r="J207"/>
  <c r="J209"/>
  <c r="J211"/>
  <c r="E7" i="16"/>
  <c r="E13" s="1"/>
  <c r="H12" i="4"/>
  <c r="H4"/>
  <c r="G11"/>
  <c r="H11" s="1"/>
  <c r="G7"/>
  <c r="H7" s="1"/>
  <c r="G10"/>
  <c r="H10" s="1"/>
  <c r="G8"/>
  <c r="H8" s="1"/>
  <c r="H6"/>
  <c r="G4"/>
  <c r="E13" i="15"/>
  <c r="J111" i="3"/>
  <c r="J113"/>
  <c r="I115"/>
  <c r="J115" s="1"/>
  <c r="J119"/>
  <c r="J121"/>
  <c r="J120"/>
  <c r="J114"/>
  <c r="E3" i="9"/>
  <c r="E13" s="1"/>
  <c r="H11" i="6"/>
  <c r="F13"/>
  <c r="H5"/>
  <c r="H7"/>
  <c r="H9"/>
  <c r="H3"/>
  <c r="H3" i="4"/>
  <c r="H6" i="6"/>
  <c r="H8"/>
  <c r="H10"/>
  <c r="H12"/>
  <c r="H4" i="5"/>
  <c r="H6"/>
  <c r="H8"/>
  <c r="H10"/>
  <c r="H12"/>
  <c r="H3"/>
  <c r="H5"/>
  <c r="H7"/>
  <c r="H9"/>
  <c r="H11"/>
  <c r="F13"/>
  <c r="H4" i="6" l="1"/>
  <c r="H13" s="1"/>
  <c r="G13" i="5"/>
  <c r="H204" i="3" l="1"/>
  <c r="I204" s="1"/>
  <c r="H203"/>
  <c r="I203" s="1"/>
  <c r="H202"/>
  <c r="H199"/>
  <c r="I199" s="1"/>
  <c r="H198"/>
  <c r="I198" s="1"/>
  <c r="H196"/>
  <c r="I196" s="1"/>
  <c r="H195"/>
  <c r="I195" s="1"/>
  <c r="H187"/>
  <c r="H190"/>
  <c r="I190" s="1"/>
  <c r="J190" s="1"/>
  <c r="H191"/>
  <c r="H192"/>
  <c r="H193"/>
  <c r="H186"/>
  <c r="I186" s="1"/>
  <c r="H184"/>
  <c r="I184" s="1"/>
  <c r="H183"/>
  <c r="I183" s="1"/>
  <c r="H182"/>
  <c r="I182" s="1"/>
  <c r="H180"/>
  <c r="H177"/>
  <c r="I177" s="1"/>
  <c r="H170"/>
  <c r="H172"/>
  <c r="H173"/>
  <c r="H174"/>
  <c r="H169"/>
  <c r="I169" s="1"/>
  <c r="H163"/>
  <c r="H164"/>
  <c r="H165"/>
  <c r="H166"/>
  <c r="H162"/>
  <c r="I162" s="1"/>
  <c r="H160"/>
  <c r="I160" s="1"/>
  <c r="H159"/>
  <c r="I159" s="1"/>
  <c r="H156"/>
  <c r="I156" s="1"/>
  <c r="H155"/>
  <c r="I155" s="1"/>
  <c r="H154"/>
  <c r="I154" s="1"/>
  <c r="H150"/>
  <c r="H151"/>
  <c r="H152"/>
  <c r="H149"/>
  <c r="I149" s="1"/>
  <c r="H146"/>
  <c r="H145"/>
  <c r="I145" s="1"/>
  <c r="H144"/>
  <c r="I144" s="1"/>
  <c r="H143"/>
  <c r="I143" s="1"/>
  <c r="H142"/>
  <c r="I142" s="1"/>
  <c r="H141"/>
  <c r="I141" s="1"/>
  <c r="H139"/>
  <c r="H138"/>
  <c r="I138" s="1"/>
  <c r="H137"/>
  <c r="I137" s="1"/>
  <c r="H136"/>
  <c r="I136" s="1"/>
  <c r="H132"/>
  <c r="I132" s="1"/>
  <c r="H129"/>
  <c r="H128"/>
  <c r="I128" s="1"/>
  <c r="H90"/>
  <c r="H91"/>
  <c r="H92"/>
  <c r="H93"/>
  <c r="I93" s="1"/>
  <c r="J93" s="1"/>
  <c r="H94"/>
  <c r="H95"/>
  <c r="H96"/>
  <c r="H97"/>
  <c r="H89"/>
  <c r="I89" s="1"/>
  <c r="H48"/>
  <c r="H49"/>
  <c r="H50"/>
  <c r="H51"/>
  <c r="I51" s="1"/>
  <c r="H68"/>
  <c r="H69"/>
  <c r="H70"/>
  <c r="H74"/>
  <c r="H77"/>
  <c r="H78"/>
  <c r="H86"/>
  <c r="H76"/>
  <c r="I76" s="1"/>
  <c r="H67"/>
  <c r="I67" s="1"/>
  <c r="H60"/>
  <c r="I60" s="1"/>
  <c r="H47"/>
  <c r="I47" s="1"/>
  <c r="H36"/>
  <c r="I36" s="1"/>
  <c r="J36" s="1"/>
  <c r="H37"/>
  <c r="H40"/>
  <c r="H41"/>
  <c r="I41" s="1"/>
  <c r="H42"/>
  <c r="H35"/>
  <c r="H28"/>
  <c r="H29"/>
  <c r="I29" s="1"/>
  <c r="J29" s="1"/>
  <c r="H30"/>
  <c r="H27"/>
  <c r="I27" s="1"/>
  <c r="H15"/>
  <c r="H16"/>
  <c r="I16" s="1"/>
  <c r="H18"/>
  <c r="H19"/>
  <c r="H20"/>
  <c r="I20" s="1"/>
  <c r="H21"/>
  <c r="H22"/>
  <c r="H23"/>
  <c r="H14"/>
  <c r="I14" s="1"/>
  <c r="H4"/>
  <c r="H5"/>
  <c r="H9"/>
  <c r="H10"/>
  <c r="H11"/>
  <c r="I11" s="1"/>
  <c r="H3"/>
  <c r="I3" s="1"/>
  <c r="I180" l="1"/>
  <c r="J180" s="1"/>
  <c r="I192"/>
  <c r="J192" s="1"/>
  <c r="I187"/>
  <c r="J187" s="1"/>
  <c r="I202"/>
  <c r="I213" s="1"/>
  <c r="G223" s="1"/>
  <c r="I193"/>
  <c r="J193" s="1"/>
  <c r="I191"/>
  <c r="J191" s="1"/>
  <c r="I129"/>
  <c r="J129" s="1"/>
  <c r="I139"/>
  <c r="J139" s="1"/>
  <c r="I151"/>
  <c r="J151" s="1"/>
  <c r="I165"/>
  <c r="J165" s="1"/>
  <c r="I163"/>
  <c r="J163" s="1"/>
  <c r="I174"/>
  <c r="J174" s="1"/>
  <c r="I172"/>
  <c r="J172" s="1"/>
  <c r="I146"/>
  <c r="J146" s="1"/>
  <c r="I152"/>
  <c r="J152" s="1"/>
  <c r="I150"/>
  <c r="J150" s="1"/>
  <c r="I166"/>
  <c r="J166" s="1"/>
  <c r="I164"/>
  <c r="J164" s="1"/>
  <c r="I173"/>
  <c r="J173" s="1"/>
  <c r="I170"/>
  <c r="J170" s="1"/>
  <c r="J20"/>
  <c r="J51"/>
  <c r="I86"/>
  <c r="J86" s="1"/>
  <c r="I78"/>
  <c r="J78" s="1"/>
  <c r="I74"/>
  <c r="J74" s="1"/>
  <c r="I69"/>
  <c r="J69" s="1"/>
  <c r="I97"/>
  <c r="J97" s="1"/>
  <c r="I95"/>
  <c r="J95" s="1"/>
  <c r="I92"/>
  <c r="J92" s="1"/>
  <c r="I90"/>
  <c r="J90" s="1"/>
  <c r="I77"/>
  <c r="J77" s="1"/>
  <c r="I70"/>
  <c r="J70" s="1"/>
  <c r="I68"/>
  <c r="J68" s="1"/>
  <c r="I96"/>
  <c r="J96" s="1"/>
  <c r="I94"/>
  <c r="J94" s="1"/>
  <c r="I91"/>
  <c r="J91" s="1"/>
  <c r="I50"/>
  <c r="J50" s="1"/>
  <c r="I48"/>
  <c r="I49"/>
  <c r="J49" s="1"/>
  <c r="J41"/>
  <c r="I10"/>
  <c r="J10" s="1"/>
  <c r="I5"/>
  <c r="J5" s="1"/>
  <c r="J17"/>
  <c r="I28"/>
  <c r="J28" s="1"/>
  <c r="I35"/>
  <c r="J35" s="1"/>
  <c r="I40"/>
  <c r="J40" s="1"/>
  <c r="I22"/>
  <c r="J22" s="1"/>
  <c r="I19"/>
  <c r="J19" s="1"/>
  <c r="I9"/>
  <c r="J9" s="1"/>
  <c r="I4"/>
  <c r="J4" s="1"/>
  <c r="H25"/>
  <c r="E217" s="1"/>
  <c r="I23"/>
  <c r="J23" s="1"/>
  <c r="I21"/>
  <c r="J21" s="1"/>
  <c r="I18"/>
  <c r="J18" s="1"/>
  <c r="I15"/>
  <c r="J15" s="1"/>
  <c r="I30"/>
  <c r="J30" s="1"/>
  <c r="I42"/>
  <c r="J42" s="1"/>
  <c r="I37"/>
  <c r="J37" s="1"/>
  <c r="J16"/>
  <c r="H87"/>
  <c r="E219" s="1"/>
  <c r="J128"/>
  <c r="J137"/>
  <c r="J142"/>
  <c r="J144"/>
  <c r="J154"/>
  <c r="J156"/>
  <c r="J160"/>
  <c r="J11"/>
  <c r="H45"/>
  <c r="E218" s="1"/>
  <c r="H126"/>
  <c r="E220" s="1"/>
  <c r="H175"/>
  <c r="E221" s="1"/>
  <c r="H200"/>
  <c r="E222" s="1"/>
  <c r="H213"/>
  <c r="E223" s="1"/>
  <c r="J204"/>
  <c r="J203"/>
  <c r="J202"/>
  <c r="J199"/>
  <c r="J198"/>
  <c r="J196"/>
  <c r="J195"/>
  <c r="J186"/>
  <c r="J184"/>
  <c r="J183"/>
  <c r="J182"/>
  <c r="J177"/>
  <c r="J169"/>
  <c r="J162"/>
  <c r="J155"/>
  <c r="J159"/>
  <c r="J149"/>
  <c r="J141"/>
  <c r="J143"/>
  <c r="J145"/>
  <c r="J136"/>
  <c r="J138"/>
  <c r="J132"/>
  <c r="J89"/>
  <c r="J76"/>
  <c r="J67"/>
  <c r="J60"/>
  <c r="J47"/>
  <c r="J27"/>
  <c r="J14"/>
  <c r="H12"/>
  <c r="E216" s="1"/>
  <c r="J3"/>
  <c r="I126" l="1"/>
  <c r="G220" s="1"/>
  <c r="I12"/>
  <c r="G216" s="1"/>
  <c r="I200"/>
  <c r="G222" s="1"/>
  <c r="J48"/>
  <c r="I87"/>
  <c r="G219" s="1"/>
  <c r="J126"/>
  <c r="I220" s="1"/>
  <c r="J213"/>
  <c r="I223" s="1"/>
  <c r="J200"/>
  <c r="I222" s="1"/>
  <c r="J175"/>
  <c r="I221" s="1"/>
  <c r="I175"/>
  <c r="G221" s="1"/>
  <c r="I45"/>
  <c r="G218" s="1"/>
  <c r="J45"/>
  <c r="I218" s="1"/>
  <c r="E224"/>
  <c r="J12"/>
  <c r="I216" s="1"/>
  <c r="J25"/>
  <c r="I217" s="1"/>
  <c r="I25"/>
  <c r="G217" s="1"/>
  <c r="J87"/>
  <c r="I219" s="1"/>
  <c r="I224" l="1"/>
  <c r="G224"/>
</calcChain>
</file>

<file path=xl/comments1.xml><?xml version="1.0" encoding="utf-8"?>
<comments xmlns="http://schemas.openxmlformats.org/spreadsheetml/2006/main">
  <authors>
    <author>Ντανοβασίλης Παναγιώτης</author>
  </authors>
  <commentList>
    <comment ref="C2" authorId="0">
      <text>
        <r>
          <rPr>
            <b/>
            <sz val="9"/>
            <color indexed="81"/>
            <rFont val="Tahoma"/>
            <family val="2"/>
            <charset val="161"/>
          </rPr>
          <t xml:space="preserve"> Μονάδα Μέτρησης
π.χ. τεμ, m2, m3, κ.λπ.
</t>
        </r>
      </text>
    </comment>
  </commentList>
</comments>
</file>

<file path=xl/comments2.xml><?xml version="1.0" encoding="utf-8"?>
<comments xmlns="http://schemas.openxmlformats.org/spreadsheetml/2006/main">
  <authors>
    <author>Ντανοβασίλης Παναγιώτης</author>
  </authors>
  <commentList>
    <comment ref="C2" authorId="0">
      <text>
        <r>
          <rPr>
            <b/>
            <sz val="9"/>
            <color indexed="81"/>
            <rFont val="Tahoma"/>
            <family val="2"/>
            <charset val="161"/>
          </rPr>
          <t xml:space="preserve"> Μονάδα Μέτρησης
π.χ. τεμ, m2, m3, κ.λπ.
</t>
        </r>
      </text>
    </comment>
  </commentList>
</comments>
</file>

<file path=xl/comments3.xml><?xml version="1.0" encoding="utf-8"?>
<comments xmlns="http://schemas.openxmlformats.org/spreadsheetml/2006/main">
  <authors>
    <author>Ντανοβασίλης Παναγιώτης</author>
  </authors>
  <commentList>
    <comment ref="C2" authorId="0">
      <text>
        <r>
          <rPr>
            <b/>
            <sz val="9"/>
            <color indexed="81"/>
            <rFont val="Tahoma"/>
            <family val="2"/>
            <charset val="161"/>
          </rPr>
          <t xml:space="preserve"> Μονάδα Μέτρησης
π.χ. τεμ, m2, m3, κ.λπ.
</t>
        </r>
      </text>
    </comment>
  </commentList>
</comments>
</file>

<file path=xl/sharedStrings.xml><?xml version="1.0" encoding="utf-8"?>
<sst xmlns="http://schemas.openxmlformats.org/spreadsheetml/2006/main" count="737" uniqueCount="439">
  <si>
    <t>ΚΑΤΗΓΟΡΙΑ ΔΑΠΑΝΗΣ</t>
  </si>
  <si>
    <t>Α/Α</t>
  </si>
  <si>
    <t>ΕΙΔΟΣ ΕΡΓΑΣΙΑΣ</t>
  </si>
  <si>
    <t>ΤΙΜΗ ΜΟΝΑΔΟΣ</t>
  </si>
  <si>
    <t>ΣΥΝΟΛΟ</t>
  </si>
  <si>
    <t>ΦΠΑ</t>
  </si>
  <si>
    <t>ΣΥΝΟΛΙΚΟ ΚΟΣΤΟΣ</t>
  </si>
  <si>
    <t>ΕΡΓΑ ΥΠΟΔΟΜΗΣ</t>
  </si>
  <si>
    <t>Υ.01</t>
  </si>
  <si>
    <t>Υ.02</t>
  </si>
  <si>
    <t>Σύνδεση με δίκτυο ΔΕΗ</t>
  </si>
  <si>
    <t>ΚΑΤ. ΑΠΟΚ.</t>
  </si>
  <si>
    <t>Υ.03</t>
  </si>
  <si>
    <t>Σύνδεση με δίκτυο ΟΤΕ</t>
  </si>
  <si>
    <t>Υ.04</t>
  </si>
  <si>
    <t>Σύνδεση με δίκτυο ύδρευσης</t>
  </si>
  <si>
    <t>Υ.05</t>
  </si>
  <si>
    <t>Σύνδεση με δίκτυο αποχέτευσης</t>
  </si>
  <si>
    <t>ΣΥΝΟΛΟ ΟΜΑΔΑ Α</t>
  </si>
  <si>
    <t>ΠΕΡΙΒΑΛΛΩΝ ΧΩΡΟΣ</t>
  </si>
  <si>
    <t>ΜΜ</t>
  </si>
  <si>
    <t>Ασφαλτόστρωση (5 εκ.)</t>
  </si>
  <si>
    <t>ΣΥΝΟΛΟ ΟΜΑΔΑ Β</t>
  </si>
  <si>
    <t>ΟΜΑΔΑ Γ</t>
  </si>
  <si>
    <t>ΧΩΜΑΤΟΥΡΓΙΚΑ</t>
  </si>
  <si>
    <t>01.01</t>
  </si>
  <si>
    <t>01.02</t>
  </si>
  <si>
    <t>01.03</t>
  </si>
  <si>
    <t>Γενικές εκσκαφές βραχώδεις με μηχανικά μέσα</t>
  </si>
  <si>
    <t>01.04</t>
  </si>
  <si>
    <t>Επιχώσεις με προϊόντα εκσκαφής</t>
  </si>
  <si>
    <t>01.05</t>
  </si>
  <si>
    <t>01.06</t>
  </si>
  <si>
    <t>Εκσκαφές θεμελίων βραχώδεις με μηχανικά μέσα</t>
  </si>
  <si>
    <t>Άλλο…</t>
  </si>
  <si>
    <t>02.01</t>
  </si>
  <si>
    <t>02.02</t>
  </si>
  <si>
    <t>02.03</t>
  </si>
  <si>
    <t>02.04</t>
  </si>
  <si>
    <t>02.05</t>
  </si>
  <si>
    <t>02.06</t>
  </si>
  <si>
    <t>03.01</t>
  </si>
  <si>
    <t>03.02</t>
  </si>
  <si>
    <t>Άοπλο σκυρόδεμα δαπέδων (πεδινές και προσβάσιμες περιοχές)</t>
  </si>
  <si>
    <t>03.03</t>
  </si>
  <si>
    <t>03.04</t>
  </si>
  <si>
    <t>Επιφάνειες εμφανούς σκυροδέματος</t>
  </si>
  <si>
    <t>03.05</t>
  </si>
  <si>
    <t>Σενάζ δρομικά</t>
  </si>
  <si>
    <t>03.06</t>
  </si>
  <si>
    <t>Σενάζ μπατικά</t>
  </si>
  <si>
    <t>03.07</t>
  </si>
  <si>
    <t>03.08</t>
  </si>
  <si>
    <t>ΟΜΑΔΑ Δ</t>
  </si>
  <si>
    <t>04.01</t>
  </si>
  <si>
    <t>04.02</t>
  </si>
  <si>
    <t>04.03</t>
  </si>
  <si>
    <t>04.04</t>
  </si>
  <si>
    <t>Πλινθοδομές δρομικές</t>
  </si>
  <si>
    <t>04.05</t>
  </si>
  <si>
    <t>Πλινθοδομές μπατικές</t>
  </si>
  <si>
    <t>Τοίχοι γυψοσανίδων από 2 πλευρές</t>
  </si>
  <si>
    <t>ΕΠΙΧΡΗΣΜΑΤΑ</t>
  </si>
  <si>
    <t>05.01</t>
  </si>
  <si>
    <t>Ασβεστοκονιάματα τριπτά</t>
  </si>
  <si>
    <t>05.02</t>
  </si>
  <si>
    <t>05.03</t>
  </si>
  <si>
    <t>Επιχρίσματα χωριάτικου τύπου</t>
  </si>
  <si>
    <t>05.04</t>
  </si>
  <si>
    <t>Έτοιμο επίχρισμα</t>
  </si>
  <si>
    <t>05.05</t>
  </si>
  <si>
    <t xml:space="preserve">Αρμολογήματα ακατέργαστων όψεων λιθοδομών  </t>
  </si>
  <si>
    <t>06.01</t>
  </si>
  <si>
    <t>06.02</t>
  </si>
  <si>
    <t>06.03</t>
  </si>
  <si>
    <t>06.04</t>
  </si>
  <si>
    <t>06.05</t>
  </si>
  <si>
    <t>06.06</t>
  </si>
  <si>
    <t>06.07</t>
  </si>
  <si>
    <t>Με ξύλο (σουηδική ξυλεία)</t>
  </si>
  <si>
    <t>07.01</t>
  </si>
  <si>
    <t>07.02</t>
  </si>
  <si>
    <t>07.03</t>
  </si>
  <si>
    <t>07.04</t>
  </si>
  <si>
    <t>07.05</t>
  </si>
  <si>
    <t>Με πλακίδια κεραμικά ή πορσελάνης</t>
  </si>
  <si>
    <t>07.06</t>
  </si>
  <si>
    <t xml:space="preserve">Με λωρίδες σουηδικής ξυλείας </t>
  </si>
  <si>
    <t>07.07</t>
  </si>
  <si>
    <t>07.08</t>
  </si>
  <si>
    <t>07.09</t>
  </si>
  <si>
    <t>Δάπεδο ραμποτέ με ξύλο καστανιάς πλήρης</t>
  </si>
  <si>
    <t>07.10</t>
  </si>
  <si>
    <t>Βιομηχανικό δάπεδο (σκόνη, λείανση)</t>
  </si>
  <si>
    <t>ΟΜΑΔΑ Ε</t>
  </si>
  <si>
    <t>08.01</t>
  </si>
  <si>
    <t>Πόρτες ραμποτέ ή ταμπλαδωτές από MDF</t>
  </si>
  <si>
    <t>08.03</t>
  </si>
  <si>
    <t>08.04</t>
  </si>
  <si>
    <t>08.05</t>
  </si>
  <si>
    <t>ΤΕΜ.</t>
  </si>
  <si>
    <t>ΝΤΟΥΛΑΠΕΣ</t>
  </si>
  <si>
    <t>09.01</t>
  </si>
  <si>
    <t>09.02</t>
  </si>
  <si>
    <t>09.03</t>
  </si>
  <si>
    <t>09.04</t>
  </si>
  <si>
    <t>Ντουλάπια κουζίνας από συμπαγή ξυλεία</t>
  </si>
  <si>
    <t>09.05</t>
  </si>
  <si>
    <t>Ντουλάπια κουζίνας από με φορμάικα ή καπλαμά</t>
  </si>
  <si>
    <t>09.06</t>
  </si>
  <si>
    <t>ΜΟΝΩΣΕΙΣ ΣΤΕΓΑΝΩΣΕΙΣ</t>
  </si>
  <si>
    <t>10.01</t>
  </si>
  <si>
    <t>10.02</t>
  </si>
  <si>
    <t>ΟΜΑΔΑ ΣΤ</t>
  </si>
  <si>
    <t>ΜΑΡΜΑΡΙΚΑ</t>
  </si>
  <si>
    <t>11.01</t>
  </si>
  <si>
    <t>11.02</t>
  </si>
  <si>
    <t>ΚΛΙΜΑΚΕΣ</t>
  </si>
  <si>
    <t>12.01</t>
  </si>
  <si>
    <t>12.02</t>
  </si>
  <si>
    <t>12.03</t>
  </si>
  <si>
    <t>ΨΕΥΔΟΡΟΦΕΣ</t>
  </si>
  <si>
    <t>14.01</t>
  </si>
  <si>
    <t>Από γυψοσανίδες</t>
  </si>
  <si>
    <t>14.02</t>
  </si>
  <si>
    <t>Από πλάκες ορυκτών ινών σε μεταλλικό σκελετό</t>
  </si>
  <si>
    <t>14.03</t>
  </si>
  <si>
    <t>Επένδυση οροφής με λεπτοσανίδες πλήρης</t>
  </si>
  <si>
    <t>ΕΠΙΚΑΛΥΨΕΙΣ</t>
  </si>
  <si>
    <t>15.01</t>
  </si>
  <si>
    <t>Κεραμοσκεπή με φουρούσια εδραζόμενη σε πλάκα σκυροδέματος</t>
  </si>
  <si>
    <t>15.02</t>
  </si>
  <si>
    <t>Ξύλινη στέγη αυτοφερόμενη με κεραμίδια</t>
  </si>
  <si>
    <t>15.03</t>
  </si>
  <si>
    <t>15.04</t>
  </si>
  <si>
    <t>Ξύλινη στέγη με λίθινες πλάκες εδραζόμενη σε πλάκα σκυροδέματος</t>
  </si>
  <si>
    <t>Ξύλινη στέγη αυτοφερόμενη με λίθινες πλάκες</t>
  </si>
  <si>
    <t>Σιδερένια στέγη με αυλακωτή λαμαρίνα</t>
  </si>
  <si>
    <t>ΣΤΗΘΑΙΑ</t>
  </si>
  <si>
    <t>16.01</t>
  </si>
  <si>
    <t>16.02</t>
  </si>
  <si>
    <t>16.03</t>
  </si>
  <si>
    <t>Από κιγκλίδωμα σιδερένιο συμπαγές (ύψους τουλάχιστον 80εκ.)</t>
  </si>
  <si>
    <t>16.04</t>
  </si>
  <si>
    <t>16.05</t>
  </si>
  <si>
    <t>Από κιγκλίδωμα ξύλινο (ύψους τουλάχιστον 80εκ.)</t>
  </si>
  <si>
    <t>ΧΡΩΜΑΤΙΣΜΟΙ</t>
  </si>
  <si>
    <t>17.01</t>
  </si>
  <si>
    <t>Υδροχρωματισμοί απλοί</t>
  </si>
  <si>
    <t>17.02</t>
  </si>
  <si>
    <t>Πλαστικά επί τοίχου</t>
  </si>
  <si>
    <t>17.03</t>
  </si>
  <si>
    <t>Πλαστικά σπατουλαριστά</t>
  </si>
  <si>
    <t>17.04</t>
  </si>
  <si>
    <t>Τσιμεντοχρώματα</t>
  </si>
  <si>
    <t>17.05</t>
  </si>
  <si>
    <t xml:space="preserve">Βερνικοχρωματισμός ξύλινων επιφανειών </t>
  </si>
  <si>
    <t>Ακρυλικά και ρελιέφ</t>
  </si>
  <si>
    <t>18.01</t>
  </si>
  <si>
    <t>18.02</t>
  </si>
  <si>
    <t>Τζάκι με καπνοδόχο (κτιστό)</t>
  </si>
  <si>
    <t>18.03</t>
  </si>
  <si>
    <t>ΕΙΔΗ ΥΓΙΕΙΝΗΣ</t>
  </si>
  <si>
    <t>19.01</t>
  </si>
  <si>
    <t>Σετ WC ΑΜΕΑ</t>
  </si>
  <si>
    <t>ΟΜΑΔΑ Ζ</t>
  </si>
  <si>
    <t>ΥΔΡΑΥΛΙΚΕΣ ΕΓΚΑΤΑΣΤΑΣΕΙΣ</t>
  </si>
  <si>
    <t>20.01</t>
  </si>
  <si>
    <t>ΘΕΡΜΑΝΣΗ ΚΛΙΜΑΤΙΣΜΟΣ</t>
  </si>
  <si>
    <t>21.01</t>
  </si>
  <si>
    <t>KCAL</t>
  </si>
  <si>
    <t>ΗΛΕΚΤΡΙΚΕΣ ΕΓΚΑΤΑΣΤΣΕΙΣ</t>
  </si>
  <si>
    <t>23.01</t>
  </si>
  <si>
    <t>ΔΙΑΦ. Η/Μ ΕΡΓΑΣΙΕΣ</t>
  </si>
  <si>
    <t>ΟΜΑΔΑ Η</t>
  </si>
  <si>
    <t>Μεταλλικός σκελετός</t>
  </si>
  <si>
    <t>ΚΙΛΑ</t>
  </si>
  <si>
    <t>Επικάλυψη - πλαγιοκάλυψη με λαμαρίνα 0,5mm</t>
  </si>
  <si>
    <t>ΟΜΑΔΕΣ ΕΡΓΑΣΙΩΝ</t>
  </si>
  <si>
    <t xml:space="preserve">ΣΥΝΟΛΟ ΟΜΑΔΑΣ Α </t>
  </si>
  <si>
    <t xml:space="preserve">ΣΥΝΟΛΟ ΟΜΑΔΑΣ Β </t>
  </si>
  <si>
    <t xml:space="preserve">ΣΥΝΟΛΟ ΟΜΑΔΑΣ Γ </t>
  </si>
  <si>
    <t>ΣΥΝΟΛΟ ΟΜΑΔΑΣ Δ</t>
  </si>
  <si>
    <t>ΣΥΝΟΛΟ ΟΜΑΔΑΣ Ε</t>
  </si>
  <si>
    <t>ΣΥΝΟΛΟ ΟΜΑΔΑΣ ΣΤ</t>
  </si>
  <si>
    <t>ΣΥΝΟΛΟ ΟΜΑΔΑΣ Ζ</t>
  </si>
  <si>
    <t>ΣΥΝΟΛΟ ΟΜΑΔΑΣ Η</t>
  </si>
  <si>
    <t xml:space="preserve">ΓΕΝΙΚΟ ΣΥΝΟΛΟ </t>
  </si>
  <si>
    <t>ΣΥΝΟΛΟ ΟΜΑΔΑ Γ</t>
  </si>
  <si>
    <t>ΣΥΝΟΛΟ ΟΜΑΔΑ Δ</t>
  </si>
  <si>
    <t>ΣΥΝΟΛΟ ΟΜΑΔΑ Ε</t>
  </si>
  <si>
    <t>ΣΥΝΟΛΟ ΟΜΑΔΑ ΣΤ</t>
  </si>
  <si>
    <t>ΣΥΝΟΛΟ ΟΜΑΔΑ Ζ</t>
  </si>
  <si>
    <t>ΣΥΝΟΛΟ ΟΜΑΔΑ Η</t>
  </si>
  <si>
    <t>ΟΜΑΔΑ
ΕΡΓΑΣΙΩΝ</t>
  </si>
  <si>
    <t>ΠΟΣΟ-
ΤΗΤΑ</t>
  </si>
  <si>
    <r>
      <t>ΟΜΑΔΑ</t>
    </r>
    <r>
      <rPr>
        <b/>
        <sz val="7"/>
        <color rgb="FF000000"/>
        <rFont val="Arial"/>
        <family val="2"/>
        <charset val="161"/>
      </rPr>
      <t xml:space="preserve"> Α</t>
    </r>
  </si>
  <si>
    <r>
      <t>ΟΜΑΔΑ</t>
    </r>
    <r>
      <rPr>
        <b/>
        <sz val="7"/>
        <color rgb="FF000000"/>
        <rFont val="Arial"/>
        <family val="2"/>
        <charset val="161"/>
      </rPr>
      <t xml:space="preserve"> Β</t>
    </r>
  </si>
  <si>
    <t>Μονόφυλλη πυράντοχη πόρτα Τ30 έως Τ90 πλήρως εξοπλισμένη</t>
  </si>
  <si>
    <t>Δίφυλλη πυράντοχη πόρτα Τ30 έως Τ90 πλήρως εξοπλισμένη</t>
  </si>
  <si>
    <t>ΑΝΕΛΚΥ-
ΣΤΗΡΕΣ</t>
  </si>
  <si>
    <t>ΜΕΤΑΛΛΙΚΗ
 ΚΑΤΑΣΚΕΥΗ</t>
  </si>
  <si>
    <t>A/A</t>
  </si>
  <si>
    <t>ΠΕΡΙΓΡΑΦΗ ΕΞΟΠΛΙΣΜΟΥ
(Είδος, τύπος, τεχνικά χαρακτηριστικά)</t>
  </si>
  <si>
    <t>Μ.Μ.</t>
  </si>
  <si>
    <t xml:space="preserve">ΠΟΣΟΤΗΤΑ </t>
  </si>
  <si>
    <t>ΤΙΜΗ
ΜΟΝΑΔΑΣ</t>
  </si>
  <si>
    <t>ΚΟΣΤΟΣ</t>
  </si>
  <si>
    <t>ΣΥΝΟΛΙΚΟ
ΚΟΣΤΟΣ</t>
  </si>
  <si>
    <t>ΜΗΧΑΝΟΛΟΓΙΚΟΣ  ΕΞΟΠΛΙΣΜΟΣ</t>
  </si>
  <si>
    <r>
      <t>Μ.Μ</t>
    </r>
    <r>
      <rPr>
        <b/>
        <sz val="8"/>
        <color theme="0"/>
        <rFont val="Times New Roman"/>
        <family val="1"/>
        <charset val="161"/>
      </rPr>
      <t>.</t>
    </r>
  </si>
  <si>
    <t>ΔΙΑΦΟΡΕΣ
ΟΙΚΟΔOMIKΕΣ  ΕΡΓΑΣΙΕΣ</t>
  </si>
  <si>
    <t>Περιγραφή ….</t>
  </si>
  <si>
    <t>ΛΟΙΠΟΣ ΕΞΟΠΛΙΣΜΟΣ</t>
  </si>
  <si>
    <t>ΕΞΟΠΛΙΣΜΟΣ ΑΝΑΝΕΩΣΙΜΩΝ ΠΗΓΩΝ ΕΝΕΡΓΕΙΑΣ (Α.Π.Ε)</t>
  </si>
  <si>
    <t>ΜΕΛΕΤΕΣ</t>
  </si>
  <si>
    <t xml:space="preserve">ΦΠΑ </t>
  </si>
  <si>
    <t>ΚΤΙΡΙΑΚΕΣ ΕΓΚΑΤΑΣΤΑΣΕΙΣ-ΕΡΓΑ ΥΠΟΔΟΜΗΣ &amp; ΠΕΡΙΒΑΛΛΟΝΤΟΣ ΧΩΡΟΥ</t>
  </si>
  <si>
    <r>
      <t xml:space="preserve">ΚΑΤΑΝΟΜΗ ΠΡΟΫΠΟΛΟΓΙΣΜΟΥ ΑΝΑ ΕΞΑΜΗΝΟ </t>
    </r>
    <r>
      <rPr>
        <b/>
        <sz val="8"/>
        <color rgb="FFC00000"/>
        <rFont val="Arial"/>
        <family val="2"/>
        <charset val="161"/>
      </rPr>
      <t>(*)</t>
    </r>
  </si>
  <si>
    <r>
      <t xml:space="preserve">ΣΥΝΟΛΙΚΟ ΚΟΣΤΟΣ  ΚΑΙ ΚΑΤΑΝΟΜΗ ΑΝΑ ΕΞΑΜΗΝΟ </t>
    </r>
    <r>
      <rPr>
        <b/>
        <sz val="8"/>
        <color rgb="FFC00000"/>
        <rFont val="Arial"/>
        <family val="2"/>
        <charset val="161"/>
      </rPr>
      <t xml:space="preserve">(**) </t>
    </r>
  </si>
  <si>
    <r>
      <rPr>
        <b/>
        <sz val="10"/>
        <color rgb="FFFF0000"/>
        <rFont val="Arial"/>
        <family val="2"/>
        <charset val="161"/>
      </rPr>
      <t>(*)</t>
    </r>
    <r>
      <rPr>
        <sz val="10"/>
        <color rgb="FFFF0000"/>
        <rFont val="Arial"/>
        <family val="2"/>
        <charset val="161"/>
      </rPr>
      <t xml:space="preserve"> </t>
    </r>
    <r>
      <rPr>
        <sz val="10"/>
        <color theme="1"/>
        <rFont val="Arial"/>
        <family val="2"/>
        <charset val="161"/>
      </rPr>
      <t>Στο χρονοδιάγραμμα συμπληρώνεται το ποσοστό της συγκεκριμένης κατηγορίας δαπάνης που υπολογίζεται να εκτελεστεί στο συγκεκριμένο εξάμηνο</t>
    </r>
  </si>
  <si>
    <r>
      <rPr>
        <b/>
        <sz val="10"/>
        <color rgb="FFFF0000"/>
        <rFont val="Arial"/>
        <family val="2"/>
        <charset val="161"/>
      </rPr>
      <t xml:space="preserve">(**) </t>
    </r>
    <r>
      <rPr>
        <sz val="10"/>
        <color theme="1"/>
        <rFont val="Arial"/>
        <family val="2"/>
        <charset val="161"/>
      </rPr>
      <t>Συμπληρώνεται το ποσοστό υλοποίησης του έργου ανά εξάμηνο</t>
    </r>
  </si>
  <si>
    <t>ΜΗΧΑΝΟΛΟΓΙΚΟΣ ΕΞΟΠΛΙΣΜΟΣ</t>
  </si>
  <si>
    <t>ΕΞΟΠΛΙΣΜΟΣ ΑΠΕ</t>
  </si>
  <si>
    <t>ΓΕΝΙΚΑ</t>
  </si>
  <si>
    <t xml:space="preserve"> - Το παρόν βιβλίο εργασίας EXCEL περιλαμβάνει τύπους για την στρογγυλοποίηση των αποτελεσμάτων σε 2 δεκαδικά ψηφία, για τον υπολογισμό γινομένων και αθροισμάτων και  ενδέχεται να περιέχει σφάλματα. Σε περίπτωση λάθους υπολογισμού η ΟΤΔ δεν φέρει καμία ευθύνη.</t>
  </si>
  <si>
    <t>-  Τα ποσά συμπληρώνονται σε Eυρώ με δύο δεκαδικά ψηφία.</t>
  </si>
  <si>
    <t>ΠΡΟΓΡΑΜΜΑ ΑΓΡΟΤΙΚΗΣ ΑΝΑΠΤΥΞΗΣ ΤΗΣ ΕΛΛΑΔΑΣ  2014-2020
(ΠΑΑ 2014-2020)</t>
  </si>
  <si>
    <t>ΜΕΤΡΟ 19: «ΤΟΠΙΚΗ ΑΝΑΠΤΥΞΗ ΜE ΠΡΩΤΟΒΟΥΛΙΑ ΤΟΠΙΚΩΝ ΚΟΙΝΟΤΗΤΩΝ (CLLD) – LEADER» ΠΑΑ 2014 -2020</t>
  </si>
  <si>
    <t>ΥΠΟΜΕΤΡΟ 19.2: «ΣΤΗΡΙΞΗ ΥΛΟΠΟΙΗΣΗΣ ΔΡΑΣΕΩΝ ΤΩΝ ΣΤΡΑΤΗΓΙΚΩΝ ΤΟΠΙΚΗΣ ΑΝΑΠΤΥΞΗΣ ΜΕ ΠΡΩΤΟΒΟΥΛΙΑ ΤΟΠΙΚΩΝ ΚΟΙΝΟΤΗΤΩΝ (CLLD/LEADER)»</t>
  </si>
  <si>
    <t>ΔΡΑΣΗ 19.2.4: «ΒΑΣΙΚΕΣ ΥΠΗΡΕΣΙΕΣ &amp; ΑΝΑΠΛΑΣΗ ΧΩΡΙΩΝ ΣΕ ΑΓΡΟΤΙΚΕΣ ΠΕΡΙΟΧΕΣ»</t>
  </si>
  <si>
    <t xml:space="preserve">           </t>
  </si>
  <si>
    <t xml:space="preserve">ΟΜΑΔΑ ΤΟΠΙΚΗΣ ΔΡΑΣΗΣ
ΑΝΑΠΤΥΞΙΑΚΗ ΚΑΡΔΤΣΑΣ ΑΝΑΠΤΥΞΙΑΚΗ ΑΝΩΝΥΜΗ ΕΤΑΙΡΕΙΑ Ο.Τ.Α (ΑΝ.ΚΑ. ΑΕ)
</t>
  </si>
  <si>
    <t xml:space="preserve">ΜΕΤΡΟ 19
ΔΡΑΣΗ 19.2.4: «ΒΑΣΙΚΕΣ ΥΠΗΡΕΣΙΕΣ &amp; ΑΝΑΠΛΑΣΗ ΧΩΡΙΩΝ ΣΕ ΑΓΡΟΤΙΚΕΣ ΠΕΡΙΟΧΕΣ»
</t>
  </si>
  <si>
    <t>Μ2</t>
  </si>
  <si>
    <t xml:space="preserve"> </t>
  </si>
  <si>
    <t>Μ3</t>
  </si>
  <si>
    <t xml:space="preserve">Οπλισμένο σκυρόδεμα (πεδινές και προσβάσιμες περιοχές) </t>
  </si>
  <si>
    <t>Μ2 ΟΨΗΣ</t>
  </si>
  <si>
    <t>Σιδερένια βαθμίδα</t>
  </si>
  <si>
    <t>Από κιγκλίδωμα αλουμινίου (ύψους τουλάχιστον 80εκ.)</t>
  </si>
  <si>
    <t>Υδρορροές γαλβανισμένες (οριζόντιες)</t>
  </si>
  <si>
    <t>Υδρορροές πλαστικές (κάθετες)</t>
  </si>
  <si>
    <t>ΒΤU</t>
  </si>
  <si>
    <t>Μ2/ΚΑΤΟΨΗ</t>
  </si>
  <si>
    <t>Πάνελ με μόνωση 5εκ. (πλαγιοκάλυψη - επικάλυψη)</t>
  </si>
  <si>
    <t>Για κάθε επιπλέον 1εκ. μόνωσης</t>
  </si>
  <si>
    <t xml:space="preserve">Υδρορροές οριζόντιες γαλβανιζέ (για σιδηροκατασκευές) </t>
  </si>
  <si>
    <t>Κρίνεται λοιπόν σκόπιμο να πραγματοποιείται έλεγχος επί της ορθότητας των αποτελεσμάτων πριν την ενσωμάτωση των πινάκων στην Αίτηση Στήριξης</t>
  </si>
  <si>
    <t>ΔΑΠΑΝΕΣ ΓΙΑ ΑΠΟΚΤΗΣΗ ΓΗΣ</t>
  </si>
  <si>
    <t>ΔΑΠΑΝΕΣ ΠΡΟΒΟΛΗΣ - ΠΡΟΩΘΗΣΗΣ</t>
  </si>
  <si>
    <t>ΠΟΛΙΤΙΣΤΙΚΕΣ ΕΚΔΗΛΩΣΕΙΣ (ΥΠΟΔΡΑΣΗ 19.2.4.4)</t>
  </si>
  <si>
    <t xml:space="preserve">ΔΑΠΑΝΕΣ ΓΙΑ ΑΠΟΚΤΗΣΗ ΓΗΣ </t>
  </si>
  <si>
    <t>ΠΕΡΙΓΡΑΦΗ ΕΝΕΡΓΕΙΩΝ</t>
  </si>
  <si>
    <t>ΔΙΟΡΓΑΝΩΣΗ ΠΟΛΙΤΙΣΤΙΚΩΝ ΕΚΔΗΛΩΣΕΩΝ (ΥΠΟΔΡΑΣΗ 19.2.4.4)</t>
  </si>
  <si>
    <t>ΠΕΡΙΓΡΑΦΗ ΕΝΕΡΓΕΙΑΣ</t>
  </si>
  <si>
    <r>
      <t>Στην παρούσα κατηγορία δύνανται να περιλαμβάνονται επιλέξιμες δαπάνες που αφορούν</t>
    </r>
    <r>
      <rPr>
        <sz val="10"/>
        <color theme="1"/>
        <rFont val="Calibri"/>
        <family val="2"/>
        <charset val="161"/>
      </rPr>
      <t xml:space="preserve">  : </t>
    </r>
  </si>
  <si>
    <r>
      <t>·</t>
    </r>
    <r>
      <rPr>
        <sz val="7"/>
        <color theme="1"/>
        <rFont val="Times New Roman"/>
        <family val="1"/>
        <charset val="161"/>
      </rPr>
      <t xml:space="preserve">         </t>
    </r>
    <r>
      <rPr>
        <sz val="10"/>
        <color theme="1"/>
        <rFont val="Calibri"/>
        <family val="2"/>
        <charset val="161"/>
      </rPr>
      <t xml:space="preserve">Σχεδιασμό και παραγωγή πληροφοριακού και διαφημιστικού υλικού </t>
    </r>
  </si>
  <si>
    <r>
      <t>·</t>
    </r>
    <r>
      <rPr>
        <sz val="7"/>
        <color theme="1"/>
        <rFont val="Times New Roman"/>
        <family val="1"/>
        <charset val="161"/>
      </rPr>
      <t xml:space="preserve">         </t>
    </r>
    <r>
      <rPr>
        <sz val="10"/>
        <color theme="1"/>
        <rFont val="Calibri"/>
        <family val="2"/>
        <charset val="161"/>
      </rPr>
      <t>Διαφημιστικές καταχωρήσεις</t>
    </r>
  </si>
  <si>
    <r>
      <t>·</t>
    </r>
    <r>
      <rPr>
        <sz val="7"/>
        <color theme="1"/>
        <rFont val="Times New Roman"/>
        <family val="1"/>
        <charset val="161"/>
      </rPr>
      <t xml:space="preserve">         </t>
    </r>
    <r>
      <rPr>
        <sz val="10"/>
        <color theme="1"/>
        <rFont val="Calibri"/>
        <family val="2"/>
        <charset val="161"/>
      </rPr>
      <t>Αξιοποίηση διαδικτύου</t>
    </r>
  </si>
  <si>
    <r>
      <t>·</t>
    </r>
    <r>
      <rPr>
        <sz val="7"/>
        <color theme="1"/>
        <rFont val="Times New Roman"/>
        <family val="1"/>
        <charset val="161"/>
      </rPr>
      <t xml:space="preserve">         </t>
    </r>
    <r>
      <rPr>
        <sz val="10"/>
        <color theme="1"/>
        <rFont val="Calibri"/>
        <family val="2"/>
        <charset val="161"/>
      </rPr>
      <t xml:space="preserve">Διεξαγωγή ημερίδων εκδηλώσεων ενημέρωσης και προβολής </t>
    </r>
  </si>
  <si>
    <r>
      <t>·</t>
    </r>
    <r>
      <rPr>
        <sz val="7"/>
        <color theme="1"/>
        <rFont val="Times New Roman"/>
        <family val="1"/>
        <charset val="161"/>
      </rPr>
      <t xml:space="preserve">         </t>
    </r>
    <r>
      <rPr>
        <sz val="10"/>
        <color theme="1"/>
        <rFont val="Calibri"/>
        <family val="2"/>
        <charset val="161"/>
      </rPr>
      <t>Μίσθωση χώρων και εξοπλισμού</t>
    </r>
  </si>
  <si>
    <r>
      <t>·</t>
    </r>
    <r>
      <rPr>
        <sz val="7"/>
        <color theme="1"/>
        <rFont val="Times New Roman"/>
        <family val="1"/>
        <charset val="161"/>
      </rPr>
      <t xml:space="preserve">         </t>
    </r>
    <r>
      <rPr>
        <sz val="10"/>
        <color theme="1"/>
        <rFont val="Calibri"/>
        <family val="2"/>
        <charset val="161"/>
      </rPr>
      <t>Διαμόρφωση χώρων</t>
    </r>
  </si>
  <si>
    <r>
      <t>·</t>
    </r>
    <r>
      <rPr>
        <sz val="7"/>
        <color theme="1"/>
        <rFont val="Times New Roman"/>
        <family val="1"/>
        <charset val="161"/>
      </rPr>
      <t xml:space="preserve">         </t>
    </r>
    <r>
      <rPr>
        <sz val="10"/>
        <color theme="1"/>
        <rFont val="Calibri"/>
        <family val="2"/>
        <charset val="161"/>
      </rPr>
      <t>Συμμετοχή άμεσα εμπλεκόμενων φορέων -προσώπων σε εκδηλώσεις</t>
    </r>
  </si>
  <si>
    <r>
      <t>·</t>
    </r>
    <r>
      <rPr>
        <sz val="7"/>
        <color theme="1"/>
        <rFont val="Times New Roman"/>
        <family val="1"/>
        <charset val="161"/>
      </rPr>
      <t xml:space="preserve">         </t>
    </r>
    <r>
      <rPr>
        <sz val="10"/>
        <color theme="1"/>
        <rFont val="Calibri"/>
        <family val="2"/>
        <charset val="161"/>
      </rPr>
      <t>Οργάνωση πολιτιστικών δρώμενων</t>
    </r>
  </si>
  <si>
    <t>ΚΤΙΡΙΑΚΕΣ ΕΓΚΑΤΑΣΤΑΣΕΙΣ - ΕΡΓΑ ΥΠΟΔΟΜΗΣ &amp; ΠΕΡΙΒΑΛΛΟΝΤΟΣ ΧΩΡΟΥ</t>
  </si>
  <si>
    <t xml:space="preserve">ΜΕΛΕΤΕΣ – ΥΠΗΡΕΣΙΕΣ ΥΠΟΣΤΗΡΙΞΗΣ </t>
  </si>
  <si>
    <t>4.5  ΣΥΝΟΠΤΙΚΗ ΑΝΑΛΥΣΗ ΚΟΣΤΟΥΣ ΤΗΣ ΠΡΟΤΑΣΗΣ – ΧΡΟΝΟΔΙΑΓΡΑΜΜΑ</t>
  </si>
  <si>
    <t>ΚΑΤΗΓΟΡΙΑ ΔΑΠΑΝΗΣ
(συμπληρώνεται κατά περίπτωση)</t>
  </si>
  <si>
    <t>Α' 
ΕΞΑΜ.</t>
  </si>
  <si>
    <t>Β' 
ΕΞΑΜ.</t>
  </si>
  <si>
    <t>Γ' 
ΕΞΑΜ.</t>
  </si>
  <si>
    <t>Δ' 
ΕΞΑΜ.</t>
  </si>
  <si>
    <t>Ε' 
ΕΞΑΜ.</t>
  </si>
  <si>
    <t>ΣΤ' 
ΕΞΑΜ.</t>
  </si>
  <si>
    <t xml:space="preserve"> - Στους πίνακες για τον υπολογισμό του αναλογούντος ΦΠΑ έχει χρησιμποποιηθεί συντελεστής ΦΠΑ 24% (αν είναι διαφορετικός να γίνονται οι ανάλογες προσαρμογές).</t>
  </si>
  <si>
    <t>ΑΝΑΛΥΤΙΚΟΣ ΠΡΟΥΠΟΛΟΓΙΣΜΟΣ  ΕΡΓΑΣΙΩΝ</t>
  </si>
  <si>
    <t>Καταστήματος (πλήρης ηλεκτρολογική εγκατάσταση)</t>
  </si>
  <si>
    <t>Γραφείου (πλήρης ηλεκτρολογική εγκατάσταση)</t>
  </si>
  <si>
    <t>Αποθηκευτικού χώρου (πλήρης ηλεκτρολογική εγκατάσταση)</t>
  </si>
  <si>
    <t>MM</t>
  </si>
  <si>
    <t xml:space="preserve">Με πλακίδια τύπου γρανίτη </t>
  </si>
  <si>
    <t xml:space="preserve">Με πλάκες μαρμάρου </t>
  </si>
  <si>
    <t>06.08</t>
  </si>
  <si>
    <t>13.01</t>
  </si>
  <si>
    <t>13.02</t>
  </si>
  <si>
    <t>13.03</t>
  </si>
  <si>
    <t>13.04</t>
  </si>
  <si>
    <t>Κεντρική θέρμανση πλήρης (σωληνώσεις, συνδέσεις, σώματα, καυστήρας, λέβητας)</t>
  </si>
  <si>
    <t>20.02</t>
  </si>
  <si>
    <t>22.01</t>
  </si>
  <si>
    <t>Ισοπεδώσεις - διαμορφώσεις (για επιφάνειες έως 1.000 τ.μ.)</t>
  </si>
  <si>
    <t>Υ.01.1</t>
  </si>
  <si>
    <t>Ισοπεδώσεις - διαμορφώσεις (για το τμήμα των επιφανειών που υπερβαίνει τα 1.000 τ.μ.)</t>
  </si>
  <si>
    <t>Υ.06</t>
  </si>
  <si>
    <t>Υ.07</t>
  </si>
  <si>
    <t>ΠΧ.01</t>
  </si>
  <si>
    <t xml:space="preserve">Περίφραξη (με συρματόπλεγμα και πασσάλους τουλάχιστον 1,50 μ.) </t>
  </si>
  <si>
    <t>ΠΧ.02</t>
  </si>
  <si>
    <t xml:space="preserve">Περίφραξη (συμπαγής : περιμετρικό σενάζ τουλάχιστον 20 εκ., πασσάλους και συρματόπλεγμα τουλάχιστον 1,50 m) </t>
  </si>
  <si>
    <t>ΠΧ.03</t>
  </si>
  <si>
    <t xml:space="preserve">Εσωτερική οδοποιία (κατασκευή υπόβασης - βάσης) </t>
  </si>
  <si>
    <t>ΠΧ.04</t>
  </si>
  <si>
    <t>ΠΧ.05</t>
  </si>
  <si>
    <t>Κράσπεδα ασφαλτόστρωσης</t>
  </si>
  <si>
    <t>ΠΧ.06</t>
  </si>
  <si>
    <t>ΠΧ.07</t>
  </si>
  <si>
    <t>Πλακοστρώσεις με λίθινες πλάκες (τουλάχιστον 3 εκ.)</t>
  </si>
  <si>
    <t>ΠΧ.08</t>
  </si>
  <si>
    <t>Πλακοστρώσεις με πλάκες πεζοδρομίου</t>
  </si>
  <si>
    <t>ΠΧ.09</t>
  </si>
  <si>
    <t>Πλακοστρώσεις με κυβόλιθους</t>
  </si>
  <si>
    <t>ΠΧ.10</t>
  </si>
  <si>
    <t>Οπλισμένο σκυρόδεμα τοιχίων</t>
  </si>
  <si>
    <t>Γενικές εκσκαφές γαιώδεις / ημιβραχώδεις με μηχανικά μέσα</t>
  </si>
  <si>
    <t>Εκσκαφές θεμελίων γαιώδεις / ημιβραχώδεις με μηχανικά μέσα</t>
  </si>
  <si>
    <t>Ειδικές επιχώσεις (σκύρα)</t>
  </si>
  <si>
    <t>02.01.2</t>
  </si>
  <si>
    <t xml:space="preserve">Οπλισμένο σκυρόδεμα (Ορεινές και απομακρυσμένες περιοχές) </t>
  </si>
  <si>
    <t xml:space="preserve">Ελαφρά οπλισμένο σκυρόδεμα (με πλέγμα) (πεδινές και προσβάσιμες περιοχές) </t>
  </si>
  <si>
    <t>02.02.2</t>
  </si>
  <si>
    <t xml:space="preserve">Ελαφρά οπλισμένο σκυρόδεμα (με πλέγμα) (Ορεινές και απομακρυσμένες περιοχές) </t>
  </si>
  <si>
    <t>02.03.2</t>
  </si>
  <si>
    <r>
      <t>Άοπλο σκυρόδεμα δαπέδων (Ορεινές και απομακρυσμένες</t>
    </r>
    <r>
      <rPr>
        <sz val="8"/>
        <color rgb="FFFF0000"/>
        <rFont val="Calibri"/>
        <family val="2"/>
        <charset val="161"/>
      </rPr>
      <t xml:space="preserve"> </t>
    </r>
    <r>
      <rPr>
        <sz val="8"/>
        <color theme="1"/>
        <rFont val="Calibri"/>
        <family val="2"/>
        <charset val="161"/>
      </rPr>
      <t xml:space="preserve">περιοχές ) </t>
    </r>
  </si>
  <si>
    <r>
      <t xml:space="preserve">ΣΚΥΡΟΔΕΜΑΤΑ 
</t>
    </r>
    <r>
      <rPr>
        <sz val="7"/>
        <rFont val="Arial"/>
        <family val="2"/>
        <charset val="161"/>
      </rPr>
      <t>(συμπεριλαμβάνεται η δαπάνη προμήθειας και τοποθέτησης: καλουπώματος, σιδερώματος, σκυροδέματος, άντλησης, εργοδοτικές εισφορές /μ3)</t>
    </r>
  </si>
  <si>
    <t>Λιθοδομές με κοινούς λίθους, πάχους 0,50 μ. (μιας όψης)</t>
  </si>
  <si>
    <t>Λιθοδομές με κοινούς λίθους, πάχους 0,50 μ. (δύο όψεων)</t>
  </si>
  <si>
    <t>Λιθοδομές με λαξευτούς λίθους πάχους 0,50 μ. (μιας όψης)</t>
  </si>
  <si>
    <t>Λιθοδομές με λαξευτούς λίθους πάχους 0,50 μ. (δύο όψεων)</t>
  </si>
  <si>
    <t xml:space="preserve">Τοίχοι από ελαφρά δρομικά στοιχεία τύπου YTONG, ALPHA BLOCK </t>
  </si>
  <si>
    <t xml:space="preserve">Τοίχοι γυψοσανίδων απλοί (μιας όψης) </t>
  </si>
  <si>
    <t>03.09</t>
  </si>
  <si>
    <t>03.10</t>
  </si>
  <si>
    <t>Τοίχοι γυψοσανίδων με 2 γύψους σε κάθε πλευρά</t>
  </si>
  <si>
    <t>03.11</t>
  </si>
  <si>
    <t xml:space="preserve">Τοίχοι γυψοσανίδων απλοί (μιας όψης) ανθυγροί </t>
  </si>
  <si>
    <r>
      <t xml:space="preserve">ΤΟΙΧΟΠΟΙΪΕΣ </t>
    </r>
    <r>
      <rPr>
        <sz val="7"/>
        <rFont val="Arial"/>
        <family val="2"/>
        <charset val="161"/>
      </rPr>
      <t xml:space="preserve">
(συμπεριλαμβάνεται η δαπάνη προμήθειας και τοποθέτησης των υλικών, εργατική δαπάνη, εργοδοτικές εισφορές /μ3)</t>
    </r>
  </si>
  <si>
    <t xml:space="preserve">Ασβεστοκονιάματα τριπτά (με kourasanit) </t>
  </si>
  <si>
    <t xml:space="preserve">Με λίθινες πλάκες </t>
  </si>
  <si>
    <t>05.06</t>
  </si>
  <si>
    <t>Με διακοσμητικά τούβλα</t>
  </si>
  <si>
    <t>05.07</t>
  </si>
  <si>
    <t>Με πατητή τσιμεντοκονία</t>
  </si>
  <si>
    <r>
      <t xml:space="preserve">ΕΠΕΝΔΥΣΕΙΣ ΤΟΙΧΩΝ 
</t>
    </r>
    <r>
      <rPr>
        <sz val="7"/>
        <rFont val="Arial"/>
        <family val="2"/>
        <charset val="161"/>
      </rPr>
      <t>(συμπεριλαμβάνεται η δαπάνη προμήθειας, μεταφοράς και τοποθέτησης του κάθε είδους (π.χ. πλακάκι, λίθινη πλάκα, ξύλο), το κόστος υλικών και εργασίας δημιουργίας της απαιτούμενης βάσης τοποθέτησης, εργοδοτικές εισφορές)</t>
    </r>
  </si>
  <si>
    <t>Με λίθινες πλάκες</t>
  </si>
  <si>
    <t>Με λαμινέιτ</t>
  </si>
  <si>
    <t>06.09</t>
  </si>
  <si>
    <t xml:space="preserve">Βιομηχανικό δάπεδο (εποξειδική βαφή) </t>
  </si>
  <si>
    <t>06.10</t>
  </si>
  <si>
    <t>Προστατευτικό των πάνελ περιθώριο δαπέδου από προκατασκευασμένα στοιχεία οπλ. Σκυροδέματος με υγειονομική κούρμπα και επικάλυψη με αντίστοιχο υλικό δαπέδου</t>
  </si>
  <si>
    <r>
      <t xml:space="preserve">ΣΤΡΩΣΕΙΣ  ΔΑΠΕΔΩΝ 
</t>
    </r>
    <r>
      <rPr>
        <sz val="7"/>
        <rFont val="Arial"/>
        <family val="2"/>
        <charset val="161"/>
      </rPr>
      <t>(συμπεριλαμβάνεται η</t>
    </r>
    <r>
      <rPr>
        <b/>
        <sz val="8"/>
        <color rgb="FFC00000"/>
        <rFont val="Arial"/>
        <family val="2"/>
        <charset val="161"/>
      </rPr>
      <t xml:space="preserve"> </t>
    </r>
    <r>
      <rPr>
        <sz val="7"/>
        <rFont val="Arial"/>
        <family val="2"/>
        <charset val="161"/>
      </rPr>
      <t>δαπάνη προμήθειας, μεταφοράς και τοποθέτησης του κάθε είδους (π.χ. πλακάκι, λίθινη πλάκα, ξύλο), το κόστος υλικών και εργασίας δημιουργίας της απαιτούμενης βάσης τοποθέτησης (π.χ. καδρώνιασμα για ξύλινα δάπεδα, τσιμεντόστρωση για πλακίδια), πιθανώς απαιτούμενη κατασκευή σοβατεπί, εργοδοτικές εισφορές)</t>
    </r>
  </si>
  <si>
    <t xml:space="preserve">Πόρτες πρεσσαριστές κοινές (άβαφες) </t>
  </si>
  <si>
    <t>Πόρτες ραμποτέ ή ταμπλαδωτές από σουηδική ξυλεία</t>
  </si>
  <si>
    <t>Πόρτες ραμποτέ ή ταμπλαδωτές από δρυ, καρυδιά</t>
  </si>
  <si>
    <t xml:space="preserve">Σιδερένιες πόρτες </t>
  </si>
  <si>
    <t>Σιδερένια παράθυρα</t>
  </si>
  <si>
    <t>Ανοιγόμενα - περιστρεφόμενα παράθυρα / μπαλκονόπορτες ξύλινα (από σουηδική ξυλεία)</t>
  </si>
  <si>
    <t>Ανοιγόμενα - περιστρεφόμενα παράθυρα / μπαλκονόπορτες ξύλινα (από καστανιά, δρυ, μιράντι)</t>
  </si>
  <si>
    <t xml:space="preserve">Ανοιγόμενα - περιστρεφόμενα κουφώματα συνθετικά </t>
  </si>
  <si>
    <t>Ανοιγόμενα - περιστρεφόμενα κουφώματα αλουμινίου</t>
  </si>
  <si>
    <t>07.11</t>
  </si>
  <si>
    <t xml:space="preserve">Ανοιγόμενα - περιστρεφόμενα κουφώματα αλουμινίου με θερμοδιακοπή </t>
  </si>
  <si>
    <t>07.12</t>
  </si>
  <si>
    <t xml:space="preserve">Εξωτερικά ρολά συνθετικά </t>
  </si>
  <si>
    <t>07.13</t>
  </si>
  <si>
    <t>Σκούρα από σουηδική ξυλεία</t>
  </si>
  <si>
    <t>07.14</t>
  </si>
  <si>
    <t>Σκούρα από καστανιά, δρυ, μιράντι</t>
  </si>
  <si>
    <t>07.15</t>
  </si>
  <si>
    <t xml:space="preserve">Σκούρα συνθετικά </t>
  </si>
  <si>
    <t>07.16</t>
  </si>
  <si>
    <t>Σκούρα αλουμινίου</t>
  </si>
  <si>
    <t>07.17</t>
  </si>
  <si>
    <t>Σταθερά υαλοστάσια συνθετικά</t>
  </si>
  <si>
    <t>07.18</t>
  </si>
  <si>
    <t xml:space="preserve">Σταθερά υαλοστάσια αλουμινίου </t>
  </si>
  <si>
    <t>07.19</t>
  </si>
  <si>
    <t>Συρόμενα κουφώματα συνθετικά</t>
  </si>
  <si>
    <t>07.20</t>
  </si>
  <si>
    <t xml:space="preserve">Συρόμενα κουφώματα αλουμινίου </t>
  </si>
  <si>
    <t>07.21</t>
  </si>
  <si>
    <t>07.22</t>
  </si>
  <si>
    <r>
      <t xml:space="preserve">Κ Ο Υ Φ Ω Μ Α Τ Α
</t>
    </r>
    <r>
      <rPr>
        <sz val="7"/>
        <rFont val="Arial"/>
        <family val="2"/>
        <charset val="161"/>
      </rPr>
      <t>(Οι τιμές είναι τελικές και περιλαμβάνουν - όπου απαιτείται - διπλό υαλοπίνακα, ανάκλιση, περιμετρικό μηχανισμό κλειδώματος, τοποθέτηση και μεταφορικά)</t>
    </r>
  </si>
  <si>
    <t>Ντουλάπες κοινές MDF</t>
  </si>
  <si>
    <t>Ντουλάπια κουζίνας κοινά MDF</t>
  </si>
  <si>
    <t>Θερμομόνωση οροφών - δαπέδων (μονωτικό υλικό)</t>
  </si>
  <si>
    <t>Θερμομόνωση - υγρομόνωση δώματος (πλήρης εργασια: θερμονωτικό και υγρομονωτικό υλικό + ρύσεις )</t>
  </si>
  <si>
    <t>Θερμομόνωση κατακόρυφων επιφανειών (τοιχοποιία, επιφάνειες σκυροδέματος) (μονωτικό υλικό)</t>
  </si>
  <si>
    <t xml:space="preserve">Σύστημα εξωτερικής θερμομόνωσης - κέλυφος, πάχους τουλάχιστον 5εκ. (πλήρης εργασία: θερμομονωτικό υλικό και επίχρισμα και χρωματισμός) </t>
  </si>
  <si>
    <t xml:space="preserve">Υγρομόνωση τοιχίων υπογείου </t>
  </si>
  <si>
    <t>Υγρομόνωση δαπέδων επί εδάφους (νάιλον - διογκωμένη)</t>
  </si>
  <si>
    <t>Κατώφλια, επίστρωση στηθαίων, ποδιές παραθύρων - μπαλκονιών</t>
  </si>
  <si>
    <t>Μαρμαροεπένδυση βαθμίδος (πάτημα και ρίχτι)</t>
  </si>
  <si>
    <t>Ξύλινη επένδυση βαθμίδας πλήρης με σουηδική ξυλεία</t>
  </si>
  <si>
    <t xml:space="preserve">Επικεράμωση στέγης </t>
  </si>
  <si>
    <t>13.05</t>
  </si>
  <si>
    <t>13.06</t>
  </si>
  <si>
    <t>15.05</t>
  </si>
  <si>
    <t>15.06</t>
  </si>
  <si>
    <t>Τζάκι με καπνοδόχο (εστία από μαντέμι)</t>
  </si>
  <si>
    <t>Τζάκι με καπνοδόχο (κλειστή εστία ενεργειακού τύπου με πορτάκι ανοιγόμενο ή αναδιπλούμενο)</t>
  </si>
  <si>
    <t>Πλήρες σετ λουτρού (νιπτήρας, μπαταρίες διπλής ροής, λεκάνη πλήρης, μπανιέρα)</t>
  </si>
  <si>
    <t>Σετ WC (νιπτήρας, μπαταρίες διπλής ροής, λεκάνη πλήρης)</t>
  </si>
  <si>
    <t>Σετ WC τουριστικής εγκατάστασης (νιπτήρας, μπαταρίες διπλής ροής, λεκάνη πλήρης)</t>
  </si>
  <si>
    <t>Νεροχύτης - μπαταρία κουζίνας</t>
  </si>
  <si>
    <t>Ύδρευση - αποχέτευση κουζίνας (πλήρης εγκατάσταση)</t>
  </si>
  <si>
    <t>Ύδρευση - αποχέτευση WC (πλήρης εγκατάσταση)</t>
  </si>
  <si>
    <t>Ύδρευση - αποχέτευση λουτρού (πλήρης εγκατάσταση)</t>
  </si>
  <si>
    <t>19.02</t>
  </si>
  <si>
    <t>Κλιματισμός (ψύξη - θέρμανση) διαιρούμενου τύπου *</t>
  </si>
  <si>
    <t>20.03</t>
  </si>
  <si>
    <t>Βιοτεχνικού κτιρίου - εργαστηρίου (έως 150 τ.μ.) (πλήρης ηλεκτρολογική εγκατάσταση)</t>
  </si>
  <si>
    <t>20.04</t>
  </si>
  <si>
    <t>Βιοτεχνικού κτιρίου - εργαστηρίου (από 150 τ.μ. έως 300 τ.μ.) (πλήρης ηλεκτρολογική εγκατάσταση)</t>
  </si>
  <si>
    <t>20.05</t>
  </si>
  <si>
    <t>Βιοτεχνικού κτιρίου - εργαστηρίου και καταστήματος (άνω των 300 τ.μ.) (πλήρης ηλεκτρολογική εγκατάσταση)</t>
  </si>
  <si>
    <t>20.06</t>
  </si>
  <si>
    <t>Καταλύματος (πλήρης ηλεκτρολογική εγκατάσταση)</t>
  </si>
  <si>
    <t>20.07</t>
  </si>
  <si>
    <t>Ανελκυστήρας τουριστικής εγκατάστασης μέχρι 4 στάσεις</t>
  </si>
  <si>
    <t xml:space="preserve">Ηλιακός θερμοσίφωνας με boiler 200lt </t>
  </si>
  <si>
    <t>23.02</t>
  </si>
  <si>
    <t>23.02.1</t>
  </si>
  <si>
    <t>23.03</t>
  </si>
  <si>
    <t>23.04</t>
  </si>
  <si>
    <t>Διαχωριστικό με πάνελ 5 εκ.</t>
  </si>
  <si>
    <t>23.05</t>
  </si>
  <si>
    <t>Στέγαστρο (σκελετός με πάνελ ή πολυκαρβονικό)</t>
  </si>
  <si>
    <t>23.06</t>
  </si>
  <si>
    <t xml:space="preserve">Ψευδοροφή με πάνελ 5 εκ. </t>
  </si>
  <si>
    <t>23.07</t>
  </si>
  <si>
    <t>23.08</t>
  </si>
  <si>
    <t>Υδρορροές κατακόρυφες πλαστικές</t>
  </si>
  <si>
    <t>23.09</t>
  </si>
  <si>
    <t>Ειδικά τεμάχια βαμμένα - γαλβανισμένα</t>
  </si>
  <si>
    <t>Κατασκευή βόθρου (σηπτικός και απορροφητικός)</t>
  </si>
  <si>
    <t>Κατασκευη βόθρου (στεγανός)</t>
  </si>
  <si>
    <t>Χώρος πρασίνου</t>
  </si>
  <si>
    <t>ΙΟΥΝΙΟΣ 2018</t>
  </si>
</sst>
</file>

<file path=xl/styles.xml><?xml version="1.0" encoding="utf-8"?>
<styleSheet xmlns="http://schemas.openxmlformats.org/spreadsheetml/2006/main">
  <numFmts count="3">
    <numFmt numFmtId="43" formatCode="_-* #,##0.00\ _€_-;\-* #,##0.00\ _€_-;_-* &quot;-&quot;??\ _€_-;_-@_-"/>
    <numFmt numFmtId="164" formatCode="[$£-809]#,##0"/>
    <numFmt numFmtId="165" formatCode="#,##0\ [$€-408]"/>
  </numFmts>
  <fonts count="53">
    <font>
      <sz val="11"/>
      <color theme="1"/>
      <name val="Calibri"/>
      <family val="2"/>
      <charset val="161"/>
      <scheme val="minor"/>
    </font>
    <font>
      <b/>
      <sz val="8"/>
      <color theme="1"/>
      <name val="Arial"/>
      <family val="2"/>
      <charset val="161"/>
    </font>
    <font>
      <sz val="8"/>
      <color theme="1"/>
      <name val="Arial"/>
      <family val="2"/>
      <charset val="161"/>
    </font>
    <font>
      <b/>
      <sz val="7"/>
      <color rgb="FF000000"/>
      <name val="Arial"/>
      <family val="2"/>
      <charset val="161"/>
    </font>
    <font>
      <b/>
      <sz val="8"/>
      <color rgb="FF000000"/>
      <name val="Arial"/>
      <family val="2"/>
      <charset val="161"/>
    </font>
    <font>
      <sz val="7"/>
      <color rgb="FF000000"/>
      <name val="Arial"/>
      <family val="2"/>
      <charset val="161"/>
    </font>
    <font>
      <sz val="5"/>
      <color rgb="FF000000"/>
      <name val="Arial"/>
      <family val="2"/>
      <charset val="161"/>
    </font>
    <font>
      <sz val="8"/>
      <color rgb="FF000000"/>
      <name val="Arial"/>
      <family val="2"/>
      <charset val="161"/>
    </font>
    <font>
      <sz val="11"/>
      <color theme="1"/>
      <name val="Calibri"/>
      <family val="2"/>
      <charset val="161"/>
      <scheme val="minor"/>
    </font>
    <font>
      <b/>
      <sz val="8"/>
      <color theme="0"/>
      <name val="Arial"/>
      <family val="2"/>
      <charset val="161"/>
    </font>
    <font>
      <b/>
      <sz val="8"/>
      <name val="Arial"/>
      <family val="2"/>
      <charset val="161"/>
    </font>
    <font>
      <sz val="8"/>
      <name val="Arial"/>
      <family val="2"/>
      <charset val="161"/>
    </font>
    <font>
      <b/>
      <sz val="9"/>
      <color theme="0"/>
      <name val="Arial"/>
      <family val="2"/>
      <charset val="161"/>
    </font>
    <font>
      <b/>
      <sz val="10"/>
      <color theme="1"/>
      <name val="Arial"/>
      <family val="2"/>
      <charset val="161"/>
    </font>
    <font>
      <sz val="7"/>
      <name val="Arial"/>
      <family val="2"/>
      <charset val="161"/>
    </font>
    <font>
      <b/>
      <sz val="8"/>
      <color rgb="FFC00000"/>
      <name val="Arial"/>
      <family val="2"/>
      <charset val="161"/>
    </font>
    <font>
      <b/>
      <sz val="8"/>
      <color theme="0"/>
      <name val="Times New Roman"/>
      <family val="1"/>
      <charset val="161"/>
    </font>
    <font>
      <sz val="8"/>
      <color rgb="FFC00000"/>
      <name val="Calibri"/>
      <family val="2"/>
      <charset val="161"/>
      <scheme val="minor"/>
    </font>
    <font>
      <b/>
      <sz val="9"/>
      <color indexed="81"/>
      <name val="Tahoma"/>
      <family val="2"/>
      <charset val="161"/>
    </font>
    <font>
      <sz val="8"/>
      <color rgb="FFC00000"/>
      <name val="Arial"/>
      <family val="2"/>
      <charset val="161"/>
    </font>
    <font>
      <sz val="10"/>
      <color theme="1"/>
      <name val="Arial"/>
      <family val="2"/>
      <charset val="161"/>
    </font>
    <font>
      <b/>
      <sz val="10"/>
      <color rgb="FFFF0000"/>
      <name val="Arial"/>
      <family val="2"/>
      <charset val="161"/>
    </font>
    <font>
      <sz val="10"/>
      <color rgb="FFFF0000"/>
      <name val="Arial"/>
      <family val="2"/>
      <charset val="161"/>
    </font>
    <font>
      <b/>
      <u/>
      <sz val="11"/>
      <color theme="1"/>
      <name val="Calibri"/>
      <family val="2"/>
      <charset val="161"/>
      <scheme val="minor"/>
    </font>
    <font>
      <b/>
      <sz val="11"/>
      <color theme="1"/>
      <name val="Calibri"/>
      <family val="2"/>
      <charset val="161"/>
      <scheme val="minor"/>
    </font>
    <font>
      <b/>
      <sz val="9"/>
      <name val="Calibri"/>
      <family val="2"/>
      <charset val="161"/>
    </font>
    <font>
      <sz val="18"/>
      <name val="Arial"/>
      <family val="2"/>
      <charset val="161"/>
    </font>
    <font>
      <sz val="9"/>
      <name val="Calibri"/>
      <family val="2"/>
      <charset val="161"/>
    </font>
    <font>
      <b/>
      <sz val="18"/>
      <name val="Calibri"/>
      <family val="2"/>
      <charset val="161"/>
    </font>
    <font>
      <b/>
      <sz val="16"/>
      <name val="Calibri"/>
      <family val="2"/>
      <charset val="161"/>
    </font>
    <font>
      <sz val="16"/>
      <name val="Arial"/>
      <family val="2"/>
      <charset val="161"/>
    </font>
    <font>
      <sz val="16"/>
      <name val="Calibri"/>
      <family val="2"/>
      <charset val="161"/>
    </font>
    <font>
      <sz val="12"/>
      <name val="Arial"/>
      <family val="2"/>
      <charset val="161"/>
    </font>
    <font>
      <sz val="12"/>
      <name val="Times New Roman"/>
      <family val="1"/>
      <charset val="161"/>
    </font>
    <font>
      <b/>
      <sz val="11"/>
      <name val="Calibri"/>
      <family val="2"/>
      <charset val="161"/>
    </font>
    <font>
      <b/>
      <sz val="12"/>
      <name val="Calibri"/>
      <family val="2"/>
      <charset val="161"/>
    </font>
    <font>
      <b/>
      <sz val="14"/>
      <name val="Calibri"/>
      <family val="2"/>
      <charset val="161"/>
    </font>
    <font>
      <b/>
      <sz val="10"/>
      <name val="Calibri"/>
      <family val="2"/>
      <charset val="161"/>
    </font>
    <font>
      <sz val="11"/>
      <name val="Calibri"/>
      <family val="2"/>
      <charset val="161"/>
      <scheme val="minor"/>
    </font>
    <font>
      <b/>
      <sz val="9"/>
      <name val="Calibri"/>
      <family val="2"/>
      <charset val="161"/>
      <scheme val="minor"/>
    </font>
    <font>
      <i/>
      <sz val="16"/>
      <name val="Calibri"/>
      <family val="2"/>
      <charset val="161"/>
    </font>
    <font>
      <i/>
      <sz val="12"/>
      <name val="Calibri"/>
      <family val="2"/>
      <charset val="161"/>
    </font>
    <font>
      <b/>
      <sz val="11"/>
      <name val="Calibri"/>
      <family val="2"/>
      <charset val="161"/>
      <scheme val="minor"/>
    </font>
    <font>
      <sz val="10"/>
      <color theme="1"/>
      <name val="Calibri"/>
      <family val="2"/>
      <charset val="161"/>
    </font>
    <font>
      <b/>
      <sz val="10"/>
      <color theme="1"/>
      <name val="Calibri"/>
      <family val="2"/>
      <charset val="161"/>
    </font>
    <font>
      <sz val="10"/>
      <color theme="1"/>
      <name val="Symbol"/>
      <family val="1"/>
      <charset val="2"/>
    </font>
    <font>
      <sz val="7"/>
      <color theme="1"/>
      <name val="Times New Roman"/>
      <family val="1"/>
      <charset val="161"/>
    </font>
    <font>
      <b/>
      <sz val="9"/>
      <color theme="1"/>
      <name val="Arial"/>
      <family val="2"/>
      <charset val="161"/>
    </font>
    <font>
      <sz val="9"/>
      <color theme="1"/>
      <name val="Arial"/>
      <family val="2"/>
      <charset val="161"/>
    </font>
    <font>
      <b/>
      <sz val="10"/>
      <color theme="0"/>
      <name val="Arial"/>
      <family val="2"/>
      <charset val="161"/>
    </font>
    <font>
      <sz val="8"/>
      <color theme="1"/>
      <name val="Calibri"/>
      <family val="2"/>
      <charset val="161"/>
    </font>
    <font>
      <sz val="8"/>
      <color rgb="FFFF0000"/>
      <name val="Calibri"/>
      <family val="2"/>
      <charset val="161"/>
    </font>
    <font>
      <sz val="7.5"/>
      <color theme="1"/>
      <name val="Calibri"/>
      <family val="2"/>
      <charset val="161"/>
    </font>
  </fonts>
  <fills count="1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rgb="FF7F7F7F"/>
      </left>
      <right style="thin">
        <color theme="0" tint="-0.499984740745262"/>
      </right>
      <top style="thin">
        <color rgb="FF7F7F7F"/>
      </top>
      <bottom style="thin">
        <color theme="0" tint="-0.499984740745262"/>
      </bottom>
      <diagonal/>
    </border>
    <border>
      <left style="thin">
        <color theme="0" tint="-0.499984740745262"/>
      </left>
      <right style="thin">
        <color theme="0" tint="-0.499984740745262"/>
      </right>
      <top style="thin">
        <color rgb="FF7F7F7F"/>
      </top>
      <bottom style="thin">
        <color theme="0" tint="-0.499984740745262"/>
      </bottom>
      <diagonal/>
    </border>
    <border>
      <left style="thin">
        <color theme="0" tint="-0.499984740745262"/>
      </left>
      <right style="thin">
        <color rgb="FF7F7F7F"/>
      </right>
      <top style="thin">
        <color rgb="FF7F7F7F"/>
      </top>
      <bottom style="thin">
        <color theme="0" tint="-0.499984740745262"/>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theme="0" tint="-0.499984740745262"/>
      </left>
      <right style="thin">
        <color theme="0" tint="-0.499984740745262"/>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1" tint="0.499984740745262"/>
      </left>
      <right style="thin">
        <color theme="0" tint="-0.499984740745262"/>
      </right>
      <top style="thin">
        <color theme="1" tint="0.499984740745262"/>
      </top>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68">
    <xf numFmtId="0" fontId="0" fillId="0" borderId="0" xfId="0"/>
    <xf numFmtId="0" fontId="0" fillId="2" borderId="0" xfId="0" applyFill="1" applyAlignment="1">
      <alignment vertical="center"/>
    </xf>
    <xf numFmtId="0" fontId="9" fillId="3" borderId="2" xfId="0" applyFont="1" applyFill="1" applyBorder="1" applyAlignment="1">
      <alignment horizontal="center" vertical="center" wrapText="1"/>
    </xf>
    <xf numFmtId="4" fontId="14" fillId="0" borderId="2" xfId="0" applyNumberFormat="1" applyFont="1" applyFill="1" applyBorder="1" applyAlignment="1">
      <alignment vertical="center"/>
    </xf>
    <xf numFmtId="0" fontId="5" fillId="2" borderId="2" xfId="0" applyFont="1" applyFill="1" applyBorder="1" applyAlignment="1">
      <alignment horizontal="center" vertical="center"/>
    </xf>
    <xf numFmtId="4" fontId="7" fillId="2" borderId="2" xfId="0" applyNumberFormat="1" applyFont="1" applyFill="1" applyBorder="1" applyAlignment="1">
      <alignment vertical="center"/>
    </xf>
    <xf numFmtId="0" fontId="5" fillId="2" borderId="6" xfId="0" applyFont="1" applyFill="1" applyBorder="1" applyAlignment="1">
      <alignment horizontal="center" vertical="center"/>
    </xf>
    <xf numFmtId="4" fontId="7" fillId="2" borderId="6" xfId="0" applyNumberFormat="1" applyFont="1" applyFill="1" applyBorder="1" applyAlignment="1">
      <alignment vertical="center"/>
    </xf>
    <xf numFmtId="4" fontId="4" fillId="12" borderId="7" xfId="0" applyNumberFormat="1" applyFont="1" applyFill="1" applyBorder="1" applyAlignment="1">
      <alignment vertical="center"/>
    </xf>
    <xf numFmtId="4" fontId="4" fillId="7" borderId="7" xfId="0" applyNumberFormat="1" applyFont="1" applyFill="1" applyBorder="1" applyAlignment="1">
      <alignment vertical="center"/>
    </xf>
    <xf numFmtId="4" fontId="4" fillId="6" borderId="7" xfId="0" applyNumberFormat="1" applyFont="1" applyFill="1" applyBorder="1" applyAlignment="1">
      <alignment vertical="center"/>
    </xf>
    <xf numFmtId="4" fontId="4" fillId="8" borderId="7" xfId="0" applyNumberFormat="1" applyFont="1" applyFill="1" applyBorder="1" applyAlignment="1">
      <alignment vertical="center"/>
    </xf>
    <xf numFmtId="4" fontId="4" fillId="10" borderId="7" xfId="0" applyNumberFormat="1" applyFont="1" applyFill="1" applyBorder="1" applyAlignment="1">
      <alignment vertical="center"/>
    </xf>
    <xf numFmtId="4" fontId="4" fillId="9" borderId="7" xfId="0" applyNumberFormat="1" applyFont="1" applyFill="1" applyBorder="1" applyAlignment="1">
      <alignment vertical="center"/>
    </xf>
    <xf numFmtId="4" fontId="14" fillId="0" borderId="6" xfId="0" applyNumberFormat="1" applyFont="1" applyFill="1" applyBorder="1" applyAlignment="1">
      <alignment vertical="center"/>
    </xf>
    <xf numFmtId="4" fontId="4" fillId="5" borderId="7" xfId="0" applyNumberFormat="1" applyFont="1" applyFill="1" applyBorder="1" applyAlignment="1">
      <alignment vertical="center"/>
    </xf>
    <xf numFmtId="4" fontId="4" fillId="4" borderId="7" xfId="0" applyNumberFormat="1" applyFont="1" applyFill="1" applyBorder="1" applyAlignment="1">
      <alignment vertical="center"/>
    </xf>
    <xf numFmtId="0" fontId="17" fillId="2" borderId="0" xfId="0" applyFont="1" applyFill="1" applyAlignment="1">
      <alignment horizontal="center" vertical="center"/>
    </xf>
    <xf numFmtId="0" fontId="1" fillId="2" borderId="2" xfId="0" applyFont="1" applyFill="1" applyBorder="1" applyAlignment="1">
      <alignment horizontal="left" vertical="center" indent="2"/>
    </xf>
    <xf numFmtId="0" fontId="0" fillId="2" borderId="0" xfId="0" applyFill="1"/>
    <xf numFmtId="0" fontId="10" fillId="2" borderId="2" xfId="0" applyNumberFormat="1" applyFont="1" applyFill="1" applyBorder="1" applyAlignment="1">
      <alignment horizontal="center" vertical="center"/>
    </xf>
    <xf numFmtId="164" fontId="11" fillId="2" borderId="2" xfId="0" applyNumberFormat="1" applyFont="1" applyFill="1" applyBorder="1" applyAlignment="1">
      <alignment vertical="center" wrapText="1"/>
    </xf>
    <xf numFmtId="4" fontId="11" fillId="2" borderId="2" xfId="0" applyNumberFormat="1" applyFont="1" applyFill="1" applyBorder="1" applyAlignment="1">
      <alignment vertical="center"/>
    </xf>
    <xf numFmtId="0" fontId="9" fillId="11" borderId="8"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9" fillId="11" borderId="10" xfId="0" applyFont="1" applyFill="1" applyBorder="1" applyAlignment="1">
      <alignment horizontal="center" vertical="center" wrapText="1"/>
    </xf>
    <xf numFmtId="0" fontId="9" fillId="11" borderId="3" xfId="0" applyFont="1" applyFill="1" applyBorder="1" applyAlignment="1">
      <alignment horizontal="center" vertical="center" wrapText="1"/>
    </xf>
    <xf numFmtId="165" fontId="9" fillId="11" borderId="4" xfId="0" applyNumberFormat="1" applyFont="1" applyFill="1" applyBorder="1" applyAlignment="1">
      <alignment horizontal="center" vertical="center"/>
    </xf>
    <xf numFmtId="4" fontId="12" fillId="11" borderId="2" xfId="0" applyNumberFormat="1" applyFont="1" applyFill="1" applyBorder="1" applyAlignment="1">
      <alignment horizontal="right" vertical="center" wrapText="1"/>
    </xf>
    <xf numFmtId="0" fontId="9" fillId="11" borderId="2" xfId="0" applyFont="1" applyFill="1" applyBorder="1" applyAlignment="1">
      <alignment horizontal="center" vertical="center" wrapText="1"/>
    </xf>
    <xf numFmtId="164" fontId="11" fillId="2" borderId="2" xfId="0" applyNumberFormat="1" applyFont="1" applyFill="1" applyBorder="1" applyAlignment="1">
      <alignment vertical="center"/>
    </xf>
    <xf numFmtId="165" fontId="9" fillId="11" borderId="4" xfId="0" applyNumberFormat="1" applyFont="1" applyFill="1" applyBorder="1" applyAlignment="1">
      <alignment vertical="center"/>
    </xf>
    <xf numFmtId="0" fontId="9" fillId="11" borderId="4" xfId="0" applyFont="1" applyFill="1" applyBorder="1" applyAlignment="1">
      <alignment horizontal="center" vertical="center" wrapText="1"/>
    </xf>
    <xf numFmtId="4" fontId="9" fillId="11" borderId="5" xfId="0" applyNumberFormat="1" applyFont="1" applyFill="1" applyBorder="1" applyAlignment="1">
      <alignment horizontal="center" vertical="center" wrapText="1"/>
    </xf>
    <xf numFmtId="0" fontId="2" fillId="2" borderId="0" xfId="0" applyFont="1" applyFill="1" applyBorder="1" applyAlignment="1">
      <alignment vertical="center" wrapText="1"/>
    </xf>
    <xf numFmtId="0" fontId="2" fillId="2" borderId="0" xfId="0" applyFont="1" applyFill="1" applyBorder="1" applyAlignment="1" applyProtection="1">
      <alignment vertical="center" wrapText="1"/>
      <protection hidden="1"/>
    </xf>
    <xf numFmtId="43" fontId="2" fillId="2" borderId="0" xfId="1" applyFont="1" applyFill="1" applyBorder="1" applyAlignment="1">
      <alignment vertical="center" wrapText="1"/>
    </xf>
    <xf numFmtId="0" fontId="10" fillId="2" borderId="1" xfId="0" applyNumberFormat="1" applyFont="1" applyFill="1" applyBorder="1" applyAlignment="1">
      <alignment horizontal="center" vertical="center"/>
    </xf>
    <xf numFmtId="164" fontId="11" fillId="2" borderId="1" xfId="0" applyNumberFormat="1" applyFont="1" applyFill="1" applyBorder="1" applyAlignment="1">
      <alignment vertical="center" wrapText="1"/>
    </xf>
    <xf numFmtId="4" fontId="11" fillId="2" borderId="1" xfId="0" applyNumberFormat="1" applyFont="1" applyFill="1" applyBorder="1" applyAlignment="1">
      <alignment vertical="center"/>
    </xf>
    <xf numFmtId="4" fontId="12" fillId="11" borderId="1" xfId="0" applyNumberFormat="1" applyFont="1" applyFill="1" applyBorder="1" applyAlignment="1">
      <alignment horizontal="right" vertical="center" wrapText="1"/>
    </xf>
    <xf numFmtId="10" fontId="12" fillId="11" borderId="1" xfId="0" applyNumberFormat="1" applyFont="1" applyFill="1" applyBorder="1" applyAlignment="1">
      <alignment horizontal="right" vertical="center" wrapText="1"/>
    </xf>
    <xf numFmtId="0" fontId="20" fillId="2" borderId="0" xfId="0" applyFont="1" applyFill="1" applyBorder="1" applyAlignment="1">
      <alignment vertical="center" wrapText="1"/>
    </xf>
    <xf numFmtId="0" fontId="0" fillId="2" borderId="0" xfId="0" applyFill="1" applyAlignment="1">
      <alignment wrapText="1"/>
    </xf>
    <xf numFmtId="0" fontId="23" fillId="2" borderId="0" xfId="0" applyFont="1" applyFill="1" applyAlignment="1">
      <alignment horizontal="center" wrapText="1"/>
    </xf>
    <xf numFmtId="0" fontId="20" fillId="2" borderId="0" xfId="0" applyFont="1" applyFill="1" applyAlignment="1">
      <alignment wrapText="1"/>
    </xf>
    <xf numFmtId="0" fontId="24" fillId="2" borderId="0" xfId="0" applyFont="1" applyFill="1" applyAlignment="1">
      <alignment horizontal="center" wrapText="1"/>
    </xf>
    <xf numFmtId="0" fontId="20" fillId="2" borderId="0" xfId="0" quotePrefix="1" applyFont="1" applyFill="1" applyAlignment="1">
      <alignment horizontal="left" wrapText="1"/>
    </xf>
    <xf numFmtId="0" fontId="20" fillId="2" borderId="0" xfId="0" applyFont="1" applyFill="1" applyAlignment="1">
      <alignment horizontal="left" wrapText="1"/>
    </xf>
    <xf numFmtId="0" fontId="20" fillId="2" borderId="0" xfId="0" quotePrefix="1" applyFont="1" applyFill="1" applyAlignment="1">
      <alignment horizontal="left" wrapText="1"/>
    </xf>
    <xf numFmtId="0" fontId="20" fillId="2" borderId="0" xfId="0" quotePrefix="1" applyFont="1" applyFill="1" applyAlignment="1">
      <alignment horizontal="left" wrapText="1"/>
    </xf>
    <xf numFmtId="0" fontId="0" fillId="2" borderId="0" xfId="0" applyFill="1" applyAlignment="1">
      <alignment horizontal="center" vertical="center"/>
    </xf>
    <xf numFmtId="0" fontId="25" fillId="2" borderId="0" xfId="0" applyFont="1" applyFill="1" applyAlignment="1">
      <alignment horizontal="left"/>
    </xf>
    <xf numFmtId="0" fontId="26" fillId="2" borderId="0" xfId="0" applyFont="1" applyFill="1" applyAlignment="1">
      <alignment horizontal="left"/>
    </xf>
    <xf numFmtId="0" fontId="27" fillId="2" borderId="0" xfId="0" applyFont="1" applyFill="1" applyAlignment="1">
      <alignment horizontal="left"/>
    </xf>
    <xf numFmtId="0" fontId="28" fillId="2" borderId="0" xfId="0" applyFont="1" applyFill="1" applyAlignment="1"/>
    <xf numFmtId="0" fontId="29" fillId="2" borderId="0" xfId="0" applyFont="1" applyFill="1" applyAlignment="1"/>
    <xf numFmtId="0" fontId="29" fillId="2" borderId="0" xfId="0" applyFont="1" applyFill="1" applyAlignment="1">
      <alignment horizontal="left" wrapText="1"/>
    </xf>
    <xf numFmtId="0" fontId="30" fillId="2" borderId="0" xfId="0" applyFont="1" applyFill="1" applyAlignment="1">
      <alignment horizontal="left" wrapText="1"/>
    </xf>
    <xf numFmtId="0" fontId="31" fillId="2" borderId="0" xfId="0" applyFont="1" applyFill="1" applyAlignment="1">
      <alignment horizontal="left" wrapText="1"/>
    </xf>
    <xf numFmtId="0" fontId="32" fillId="2" borderId="0" xfId="0" applyFont="1" applyFill="1"/>
    <xf numFmtId="0" fontId="33" fillId="2" borderId="0" xfId="0" applyFont="1" applyFill="1" applyAlignment="1">
      <alignment vertical="top" wrapText="1"/>
    </xf>
    <xf numFmtId="0" fontId="36" fillId="2" borderId="0" xfId="0" applyFont="1" applyFill="1" applyAlignment="1"/>
    <xf numFmtId="0" fontId="28" fillId="2" borderId="0" xfId="0" applyFont="1" applyFill="1" applyAlignment="1">
      <alignment horizontal="center" wrapText="1"/>
    </xf>
    <xf numFmtId="0" fontId="36" fillId="2" borderId="0" xfId="0" applyFont="1" applyFill="1" applyAlignment="1">
      <alignment wrapText="1"/>
    </xf>
    <xf numFmtId="0" fontId="38" fillId="0" borderId="0" xfId="0" applyFont="1"/>
    <xf numFmtId="0" fontId="38" fillId="2" borderId="0" xfId="0" applyFont="1" applyFill="1" applyAlignment="1">
      <alignment wrapText="1"/>
    </xf>
    <xf numFmtId="0" fontId="39" fillId="2" borderId="0" xfId="0" applyFont="1" applyFill="1" applyAlignment="1">
      <alignment horizontal="center" vertical="top"/>
    </xf>
    <xf numFmtId="0" fontId="38" fillId="2" borderId="0" xfId="0" applyFont="1" applyFill="1"/>
    <xf numFmtId="0" fontId="39" fillId="2" borderId="0" xfId="0" applyFont="1" applyFill="1" applyAlignment="1">
      <alignment horizontal="center" vertical="top" wrapText="1"/>
    </xf>
    <xf numFmtId="0" fontId="41" fillId="2" borderId="0" xfId="0" applyFont="1" applyFill="1" applyAlignment="1">
      <alignment horizontal="center"/>
    </xf>
    <xf numFmtId="0" fontId="44" fillId="0" borderId="0" xfId="0" applyFont="1" applyAlignment="1">
      <alignment horizontal="justify"/>
    </xf>
    <xf numFmtId="0" fontId="43" fillId="0" borderId="0" xfId="0" applyFont="1" applyAlignment="1">
      <alignment horizontal="justify"/>
    </xf>
    <xf numFmtId="0" fontId="12" fillId="11" borderId="2" xfId="0" applyFont="1" applyFill="1" applyBorder="1" applyAlignment="1">
      <alignment horizontal="center" vertical="center" wrapText="1"/>
    </xf>
    <xf numFmtId="0" fontId="48" fillId="0" borderId="0" xfId="0" applyFont="1" applyAlignment="1">
      <alignment vertical="center"/>
    </xf>
    <xf numFmtId="0" fontId="9" fillId="11" borderId="1" xfId="0" applyFont="1" applyFill="1" applyBorder="1" applyAlignment="1">
      <alignment horizontal="center" vertical="center" wrapText="1"/>
    </xf>
    <xf numFmtId="10" fontId="19" fillId="14" borderId="1" xfId="2" applyNumberFormat="1" applyFont="1" applyFill="1" applyBorder="1" applyAlignment="1">
      <alignment vertical="center"/>
    </xf>
    <xf numFmtId="0" fontId="50" fillId="0" borderId="2" xfId="0" applyFont="1" applyBorder="1" applyAlignment="1">
      <alignment horizontal="center" vertical="center" wrapText="1"/>
    </xf>
    <xf numFmtId="0" fontId="50" fillId="0" borderId="2" xfId="0" applyFont="1" applyBorder="1" applyAlignment="1">
      <alignment horizontal="left" vertical="center" wrapText="1"/>
    </xf>
    <xf numFmtId="0" fontId="50" fillId="0" borderId="2" xfId="0" applyFont="1" applyBorder="1" applyAlignment="1">
      <alignment horizontal="center" vertical="center"/>
    </xf>
    <xf numFmtId="0" fontId="52" fillId="0" borderId="2" xfId="0" applyFont="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vertical="center"/>
    </xf>
    <xf numFmtId="0" fontId="50" fillId="0" borderId="19" xfId="0" applyFont="1" applyBorder="1" applyAlignment="1">
      <alignment horizontal="center" vertical="center"/>
    </xf>
    <xf numFmtId="0" fontId="50" fillId="0" borderId="19" xfId="0" applyFont="1" applyBorder="1" applyAlignment="1">
      <alignment horizontal="left" vertical="center" wrapText="1"/>
    </xf>
    <xf numFmtId="4" fontId="7" fillId="2" borderId="19" xfId="0" applyNumberFormat="1" applyFont="1" applyFill="1" applyBorder="1" applyAlignment="1">
      <alignment vertical="center"/>
    </xf>
    <xf numFmtId="4" fontId="7" fillId="2" borderId="18" xfId="0" applyNumberFormat="1" applyFont="1" applyFill="1" applyBorder="1" applyAlignment="1">
      <alignment vertical="center"/>
    </xf>
    <xf numFmtId="0" fontId="9" fillId="11" borderId="6" xfId="0" applyFont="1" applyFill="1" applyBorder="1" applyAlignment="1">
      <alignment horizontal="center" vertical="center" textRotation="90" wrapText="1"/>
    </xf>
    <xf numFmtId="0" fontId="9" fillId="11" borderId="6" xfId="0" applyFont="1" applyFill="1" applyBorder="1" applyAlignment="1">
      <alignment horizontal="center" vertical="center" wrapText="1"/>
    </xf>
    <xf numFmtId="4" fontId="14" fillId="0" borderId="20" xfId="0" applyNumberFormat="1" applyFont="1" applyFill="1" applyBorder="1" applyAlignment="1">
      <alignment vertical="center"/>
    </xf>
    <xf numFmtId="0" fontId="50" fillId="0" borderId="6" xfId="0" applyFont="1" applyBorder="1" applyAlignment="1">
      <alignment horizontal="center" vertical="center"/>
    </xf>
    <xf numFmtId="0" fontId="50" fillId="0" borderId="6" xfId="0" applyFont="1" applyBorder="1" applyAlignment="1">
      <alignment horizontal="left" vertical="center" wrapText="1"/>
    </xf>
    <xf numFmtId="0" fontId="50" fillId="0" borderId="17" xfId="0" applyFont="1" applyBorder="1" applyAlignment="1">
      <alignment horizontal="center" vertical="center"/>
    </xf>
    <xf numFmtId="0" fontId="50" fillId="0" borderId="17" xfId="0" applyFont="1" applyBorder="1" applyAlignment="1">
      <alignment horizontal="left" vertical="center" wrapText="1"/>
    </xf>
    <xf numFmtId="0" fontId="50" fillId="0" borderId="17" xfId="0" applyFont="1" applyBorder="1" applyAlignment="1">
      <alignment horizontal="justify" vertical="center"/>
    </xf>
    <xf numFmtId="4" fontId="7" fillId="2" borderId="17" xfId="0" applyNumberFormat="1" applyFont="1" applyFill="1" applyBorder="1" applyAlignment="1">
      <alignment vertical="center"/>
    </xf>
    <xf numFmtId="4" fontId="7" fillId="2" borderId="21" xfId="0" applyNumberFormat="1" applyFont="1" applyFill="1" applyBorder="1" applyAlignment="1">
      <alignment vertical="center"/>
    </xf>
    <xf numFmtId="0" fontId="50" fillId="0" borderId="6" xfId="0" applyFont="1" applyBorder="1" applyAlignment="1">
      <alignment horizontal="center" vertical="center" wrapText="1"/>
    </xf>
    <xf numFmtId="0" fontId="50" fillId="0" borderId="2" xfId="0" applyFont="1" applyFill="1" applyBorder="1" applyAlignment="1">
      <alignment horizontal="left" vertical="center" wrapText="1"/>
    </xf>
    <xf numFmtId="0" fontId="48" fillId="0" borderId="2" xfId="0" applyFont="1" applyBorder="1" applyAlignment="1">
      <alignment horizontal="center" vertical="center" wrapText="1"/>
    </xf>
    <xf numFmtId="0" fontId="48" fillId="0" borderId="2" xfId="0" applyFont="1" applyBorder="1" applyAlignment="1">
      <alignment horizontal="justify" vertical="center" wrapText="1"/>
    </xf>
    <xf numFmtId="4" fontId="48" fillId="0" borderId="2" xfId="0" applyNumberFormat="1" applyFont="1" applyBorder="1" applyAlignment="1">
      <alignment horizontal="right" vertical="center"/>
    </xf>
    <xf numFmtId="165" fontId="12" fillId="11" borderId="2" xfId="0" applyNumberFormat="1" applyFont="1" applyFill="1" applyBorder="1" applyAlignment="1">
      <alignment horizontal="center" vertical="center"/>
    </xf>
    <xf numFmtId="4" fontId="49" fillId="11" borderId="2" xfId="0" applyNumberFormat="1" applyFont="1" applyFill="1" applyBorder="1" applyAlignment="1">
      <alignment horizontal="right" vertical="center"/>
    </xf>
    <xf numFmtId="0" fontId="34" fillId="2" borderId="0" xfId="0" applyFont="1" applyFill="1" applyAlignment="1">
      <alignment horizontal="center" vertical="top" wrapText="1"/>
    </xf>
    <xf numFmtId="0" fontId="38" fillId="2" borderId="0" xfId="0" applyFont="1" applyFill="1" applyAlignment="1">
      <alignment wrapText="1"/>
    </xf>
    <xf numFmtId="0" fontId="42" fillId="2" borderId="0" xfId="0" applyFont="1" applyFill="1" applyAlignment="1">
      <alignment horizontal="center"/>
    </xf>
    <xf numFmtId="0" fontId="35" fillId="2" borderId="0" xfId="0" applyFont="1" applyFill="1" applyAlignment="1">
      <alignment horizontal="center" wrapText="1"/>
    </xf>
    <xf numFmtId="0" fontId="37" fillId="2" borderId="0" xfId="0" applyFont="1" applyFill="1" applyAlignment="1">
      <alignment horizontal="center" wrapText="1"/>
    </xf>
    <xf numFmtId="0" fontId="34" fillId="13" borderId="13" xfId="0" applyFont="1" applyFill="1" applyBorder="1" applyAlignment="1">
      <alignment horizontal="center" vertical="center" wrapText="1"/>
    </xf>
    <xf numFmtId="0" fontId="34" fillId="13" borderId="14" xfId="0" applyFont="1" applyFill="1" applyBorder="1" applyAlignment="1">
      <alignment horizontal="center" vertical="center" wrapText="1"/>
    </xf>
    <xf numFmtId="0" fontId="34" fillId="13" borderId="15" xfId="0" applyFont="1" applyFill="1" applyBorder="1" applyAlignment="1">
      <alignment horizontal="center" vertical="center" wrapText="1"/>
    </xf>
    <xf numFmtId="0" fontId="40" fillId="2" borderId="0" xfId="0" applyFont="1" applyFill="1" applyAlignment="1">
      <alignment horizontal="center"/>
    </xf>
    <xf numFmtId="0" fontId="20" fillId="2" borderId="0" xfId="0" applyFont="1" applyFill="1" applyAlignment="1">
      <alignment horizontal="left" wrapText="1"/>
    </xf>
    <xf numFmtId="0" fontId="47" fillId="0" borderId="0" xfId="0" applyFont="1" applyBorder="1" applyAlignment="1">
      <alignment horizontal="center" vertical="center"/>
    </xf>
    <xf numFmtId="4" fontId="12" fillId="3" borderId="3" xfId="0" applyNumberFormat="1" applyFont="1" applyFill="1" applyBorder="1" applyAlignment="1">
      <alignment horizontal="right" vertical="center" wrapText="1"/>
    </xf>
    <xf numFmtId="4" fontId="12" fillId="3" borderId="5" xfId="0" applyNumberFormat="1" applyFont="1" applyFill="1" applyBorder="1" applyAlignment="1">
      <alignment horizontal="right" vertical="center" wrapText="1"/>
    </xf>
    <xf numFmtId="4" fontId="7" fillId="2" borderId="3" xfId="0" applyNumberFormat="1" applyFont="1" applyFill="1" applyBorder="1" applyAlignment="1">
      <alignment vertical="center"/>
    </xf>
    <xf numFmtId="4" fontId="7" fillId="2" borderId="5" xfId="0" applyNumberFormat="1" applyFont="1" applyFill="1" applyBorder="1" applyAlignment="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9" fillId="3" borderId="2" xfId="0" applyFont="1" applyFill="1" applyBorder="1" applyAlignment="1">
      <alignment horizontal="center" vertical="center" wrapText="1"/>
    </xf>
    <xf numFmtId="0" fontId="4" fillId="12" borderId="7" xfId="0" applyFont="1" applyFill="1" applyBorder="1" applyAlignment="1">
      <alignment horizontal="center" vertical="center"/>
    </xf>
    <xf numFmtId="0" fontId="0" fillId="2" borderId="0" xfId="0" applyFill="1" applyBorder="1" applyAlignment="1">
      <alignment vertical="center"/>
    </xf>
    <xf numFmtId="0" fontId="4" fillId="7" borderId="7" xfId="0" applyFont="1" applyFill="1" applyBorder="1" applyAlignment="1">
      <alignment horizontal="center" vertical="center"/>
    </xf>
    <xf numFmtId="0" fontId="6" fillId="2" borderId="16" xfId="0" applyFont="1" applyFill="1" applyBorder="1" applyAlignment="1">
      <alignment vertical="center" wrapText="1"/>
    </xf>
    <xf numFmtId="0" fontId="3" fillId="12" borderId="2" xfId="0" applyFont="1" applyFill="1" applyBorder="1" applyAlignment="1">
      <alignment horizontal="center" vertical="center" textRotation="90" wrapText="1"/>
    </xf>
    <xf numFmtId="0" fontId="3" fillId="12" borderId="6" xfId="0" applyFont="1" applyFill="1" applyBorder="1" applyAlignment="1">
      <alignment horizontal="center" vertical="center" textRotation="90" wrapText="1"/>
    </xf>
    <xf numFmtId="0" fontId="15" fillId="2" borderId="2" xfId="0" applyFont="1" applyFill="1" applyBorder="1" applyAlignment="1">
      <alignment horizontal="center" vertical="center" textRotation="90" wrapText="1"/>
    </xf>
    <xf numFmtId="0" fontId="15" fillId="2" borderId="6" xfId="0" applyFont="1" applyFill="1" applyBorder="1" applyAlignment="1">
      <alignment horizontal="center" vertical="center" textRotation="90" wrapText="1"/>
    </xf>
    <xf numFmtId="0" fontId="5" fillId="2" borderId="2" xfId="0" applyFont="1" applyFill="1" applyBorder="1" applyAlignment="1">
      <alignment vertical="center" wrapText="1"/>
    </xf>
    <xf numFmtId="0" fontId="15" fillId="2" borderId="2" xfId="0" applyFont="1" applyFill="1" applyBorder="1" applyAlignment="1">
      <alignment horizontal="center" vertical="center" textRotation="90"/>
    </xf>
    <xf numFmtId="0" fontId="4" fillId="6" borderId="7" xfId="0" applyFont="1" applyFill="1" applyBorder="1" applyAlignment="1">
      <alignment horizontal="center" vertical="center"/>
    </xf>
    <xf numFmtId="0" fontId="3" fillId="7" borderId="2" xfId="0" applyFont="1" applyFill="1" applyBorder="1" applyAlignment="1">
      <alignment horizontal="center" vertical="center" textRotation="90" wrapText="1"/>
    </xf>
    <xf numFmtId="0" fontId="3" fillId="7" borderId="6" xfId="0" applyFont="1" applyFill="1" applyBorder="1" applyAlignment="1">
      <alignment horizontal="center" vertical="center" textRotation="90" wrapText="1"/>
    </xf>
    <xf numFmtId="0" fontId="4" fillId="8" borderId="7" xfId="0" applyFont="1" applyFill="1" applyBorder="1" applyAlignment="1">
      <alignment horizontal="center" vertical="center"/>
    </xf>
    <xf numFmtId="0" fontId="3" fillId="6" borderId="2" xfId="0" applyFont="1" applyFill="1" applyBorder="1" applyAlignment="1">
      <alignment horizontal="center" vertical="center" textRotation="90" wrapText="1"/>
    </xf>
    <xf numFmtId="0" fontId="3" fillId="6" borderId="6" xfId="0" applyFont="1" applyFill="1" applyBorder="1" applyAlignment="1">
      <alignment horizontal="center" vertical="center" textRotation="90" wrapText="1"/>
    </xf>
    <xf numFmtId="0" fontId="4" fillId="10" borderId="7" xfId="0" applyFont="1" applyFill="1" applyBorder="1" applyAlignment="1">
      <alignment horizontal="center" vertical="center"/>
    </xf>
    <xf numFmtId="0" fontId="4" fillId="8" borderId="2" xfId="0" applyFont="1" applyFill="1" applyBorder="1" applyAlignment="1">
      <alignment horizontal="center" vertical="center" textRotation="90" wrapText="1"/>
    </xf>
    <xf numFmtId="0" fontId="4" fillId="8" borderId="6" xfId="0" applyFont="1" applyFill="1" applyBorder="1" applyAlignment="1">
      <alignment horizontal="center" vertical="center" textRotation="90" wrapText="1"/>
    </xf>
    <xf numFmtId="0" fontId="4" fillId="9" borderId="7" xfId="0" applyFont="1" applyFill="1" applyBorder="1" applyAlignment="1">
      <alignment horizontal="center" vertical="center"/>
    </xf>
    <xf numFmtId="0" fontId="4" fillId="10" borderId="2" xfId="0" applyFont="1" applyFill="1" applyBorder="1" applyAlignment="1">
      <alignment horizontal="center" vertical="center" textRotation="90" wrapText="1"/>
    </xf>
    <xf numFmtId="0" fontId="4" fillId="10" borderId="6" xfId="0" applyFont="1" applyFill="1" applyBorder="1" applyAlignment="1">
      <alignment horizontal="center" vertical="center" textRotation="90" wrapText="1"/>
    </xf>
    <xf numFmtId="0" fontId="5" fillId="2" borderId="19" xfId="0" applyFont="1" applyFill="1" applyBorder="1" applyAlignment="1">
      <alignment vertical="center" wrapText="1"/>
    </xf>
    <xf numFmtId="0" fontId="5" fillId="2" borderId="18" xfId="0" applyFont="1" applyFill="1" applyBorder="1" applyAlignment="1">
      <alignment vertical="center" wrapText="1"/>
    </xf>
    <xf numFmtId="0" fontId="4" fillId="5" borderId="7" xfId="0" applyFont="1" applyFill="1" applyBorder="1" applyAlignment="1">
      <alignment horizontal="center" vertical="center"/>
    </xf>
    <xf numFmtId="0" fontId="15" fillId="2" borderId="19" xfId="0" applyFont="1" applyFill="1" applyBorder="1" applyAlignment="1">
      <alignment horizontal="center" vertical="center" textRotation="90" wrapText="1"/>
    </xf>
    <xf numFmtId="0" fontId="13" fillId="0" borderId="0" xfId="0" applyFont="1" applyBorder="1" applyAlignment="1">
      <alignment horizontal="center" vertical="center"/>
    </xf>
    <xf numFmtId="0" fontId="4" fillId="4" borderId="7" xfId="0" applyFont="1" applyFill="1" applyBorder="1" applyAlignment="1">
      <alignment horizontal="center" vertical="center"/>
    </xf>
    <xf numFmtId="0" fontId="4" fillId="5" borderId="2" xfId="0" applyFont="1" applyFill="1" applyBorder="1" applyAlignment="1">
      <alignment horizontal="center" vertical="center" textRotation="90" wrapText="1"/>
    </xf>
    <xf numFmtId="0" fontId="4" fillId="5" borderId="6" xfId="0" applyFont="1" applyFill="1" applyBorder="1" applyAlignment="1">
      <alignment horizontal="center" vertical="center" textRotation="90" wrapText="1"/>
    </xf>
    <xf numFmtId="0" fontId="4" fillId="4" borderId="2" xfId="0" applyFont="1" applyFill="1" applyBorder="1" applyAlignment="1">
      <alignment horizontal="center" vertical="center" textRotation="90" wrapText="1"/>
    </xf>
    <xf numFmtId="0" fontId="4" fillId="4" borderId="20" xfId="0" applyFont="1" applyFill="1" applyBorder="1" applyAlignment="1">
      <alignment horizontal="center" vertical="center" textRotation="90" wrapText="1"/>
    </xf>
    <xf numFmtId="0" fontId="15" fillId="2" borderId="20" xfId="0" applyFont="1" applyFill="1" applyBorder="1" applyAlignment="1">
      <alignment horizontal="center" vertical="center" textRotation="90" wrapText="1"/>
    </xf>
    <xf numFmtId="0" fontId="4" fillId="9" borderId="19" xfId="0" applyFont="1" applyFill="1" applyBorder="1" applyAlignment="1">
      <alignment horizontal="center" vertical="center" textRotation="90" wrapText="1"/>
    </xf>
    <xf numFmtId="0" fontId="4" fillId="9" borderId="17" xfId="0" applyFont="1" applyFill="1" applyBorder="1" applyAlignment="1">
      <alignment horizontal="center" vertical="center" textRotation="90" wrapText="1"/>
    </xf>
    <xf numFmtId="0" fontId="15" fillId="2" borderId="17" xfId="0" applyFont="1" applyFill="1" applyBorder="1" applyAlignment="1">
      <alignment horizontal="center" vertical="center" textRotation="90" wrapText="1"/>
    </xf>
    <xf numFmtId="0" fontId="1" fillId="2" borderId="0" xfId="0" applyFont="1" applyFill="1" applyBorder="1" applyAlignment="1">
      <alignment horizontal="center" vertical="center" wrapText="1"/>
    </xf>
    <xf numFmtId="0" fontId="0" fillId="2" borderId="0" xfId="0" applyFill="1" applyAlignment="1">
      <alignment horizontal="center" wrapText="1"/>
    </xf>
    <xf numFmtId="0" fontId="0" fillId="2" borderId="0" xfId="0" applyFill="1" applyAlignment="1">
      <alignment horizontal="center"/>
    </xf>
    <xf numFmtId="0" fontId="44" fillId="0" borderId="0" xfId="0" applyFont="1" applyAlignment="1">
      <alignment horizontal="left"/>
    </xf>
    <xf numFmtId="0" fontId="45" fillId="0" borderId="0" xfId="0" applyFont="1" applyAlignment="1">
      <alignment horizontal="left"/>
    </xf>
    <xf numFmtId="0" fontId="20" fillId="2" borderId="0" xfId="0" applyFont="1" applyFill="1" applyBorder="1" applyAlignment="1" applyProtection="1">
      <alignment vertical="center" wrapText="1"/>
      <protection hidden="1"/>
    </xf>
    <xf numFmtId="0" fontId="9" fillId="11" borderId="11" xfId="0" applyFont="1" applyFill="1" applyBorder="1" applyAlignment="1">
      <alignment horizontal="center" vertical="center"/>
    </xf>
    <xf numFmtId="0" fontId="9" fillId="11" borderId="12" xfId="0" applyFont="1" applyFill="1" applyBorder="1" applyAlignment="1">
      <alignment horizontal="center" vertical="center"/>
    </xf>
    <xf numFmtId="0" fontId="9" fillId="11" borderId="1" xfId="0" applyFont="1" applyFill="1" applyBorder="1" applyAlignment="1">
      <alignment horizontal="center" vertical="center" wrapText="1"/>
    </xf>
    <xf numFmtId="0" fontId="0" fillId="11" borderId="1" xfId="0" applyFill="1" applyBorder="1"/>
  </cellXfs>
  <cellStyles count="3">
    <cellStyle name="Κανονικό" xfId="0" builtinId="0"/>
    <cellStyle name="Κόμμα" xfId="1" builtinId="3"/>
    <cellStyle name="Ποσοστό" xfId="2" builtinId="5"/>
  </cellStyles>
  <dxfs count="0"/>
  <tableStyles count="0" defaultTableStyle="TableStyleMedium9" defaultPivotStyle="PivotStyleLight16"/>
  <colors>
    <mruColors>
      <color rgb="FF000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762000</xdr:colOff>
      <xdr:row>6</xdr:row>
      <xdr:rowOff>39699</xdr:rowOff>
    </xdr:to>
    <xdr:pic>
      <xdr:nvPicPr>
        <xdr:cNvPr id="28" name="Picture 1"/>
        <xdr:cNvPicPr>
          <a:picLocks noChangeAspect="1" noChangeArrowheads="1"/>
        </xdr:cNvPicPr>
      </xdr:nvPicPr>
      <xdr:blipFill>
        <a:blip xmlns:r="http://schemas.openxmlformats.org/officeDocument/2006/relationships" r:embed="rId1" cstate="print"/>
        <a:srcRect l="13880" t="25102" r="7088" b="46143"/>
        <a:stretch>
          <a:fillRect/>
        </a:stretch>
      </xdr:blipFill>
      <xdr:spPr bwMode="auto">
        <a:xfrm>
          <a:off x="1" y="0"/>
          <a:ext cx="5762624" cy="1668474"/>
        </a:xfrm>
        <a:prstGeom prst="rect">
          <a:avLst/>
        </a:prstGeom>
        <a:noFill/>
        <a:ln w="1">
          <a:noFill/>
          <a:miter lim="800000"/>
          <a:headEnd/>
          <a:tailEnd type="none" w="med" len="med"/>
        </a:ln>
        <a:effectLst/>
      </xdr:spPr>
    </xdr:pic>
    <xdr:clientData/>
  </xdr:twoCellAnchor>
  <xdr:twoCellAnchor editAs="oneCell">
    <xdr:from>
      <xdr:col>3</xdr:col>
      <xdr:colOff>647700</xdr:colOff>
      <xdr:row>20</xdr:row>
      <xdr:rowOff>209550</xdr:rowOff>
    </xdr:from>
    <xdr:to>
      <xdr:col>5</xdr:col>
      <xdr:colOff>419100</xdr:colOff>
      <xdr:row>23</xdr:row>
      <xdr:rowOff>170343</xdr:rowOff>
    </xdr:to>
    <xdr:pic>
      <xdr:nvPicPr>
        <xdr:cNvPr id="29" name="28 - Εικόνα" descr="Untitled-1.png"/>
        <xdr:cNvPicPr/>
      </xdr:nvPicPr>
      <xdr:blipFill>
        <a:blip xmlns:r="http://schemas.openxmlformats.org/officeDocument/2006/relationships" r:embed="rId2" cstate="print"/>
        <a:stretch>
          <a:fillRect/>
        </a:stretch>
      </xdr:blipFill>
      <xdr:spPr>
        <a:xfrm>
          <a:off x="2476500" y="6296025"/>
          <a:ext cx="1057275" cy="1179993"/>
        </a:xfrm>
        <a:prstGeom prst="rect">
          <a:avLst/>
        </a:prstGeom>
      </xdr:spPr>
    </xdr:pic>
    <xdr:clientData/>
  </xdr:twoCellAnchor>
  <xdr:twoCellAnchor editAs="oneCell">
    <xdr:from>
      <xdr:col>3</xdr:col>
      <xdr:colOff>533400</xdr:colOff>
      <xdr:row>26</xdr:row>
      <xdr:rowOff>38100</xdr:rowOff>
    </xdr:from>
    <xdr:to>
      <xdr:col>5</xdr:col>
      <xdr:colOff>461259</xdr:colOff>
      <xdr:row>27</xdr:row>
      <xdr:rowOff>135007</xdr:rowOff>
    </xdr:to>
    <xdr:pic>
      <xdr:nvPicPr>
        <xdr:cNvPr id="30" name="29 - Εικόνα" descr="Anka_logo_s (4)"/>
        <xdr:cNvPicPr/>
      </xdr:nvPicPr>
      <xdr:blipFill>
        <a:blip xmlns:r="http://schemas.openxmlformats.org/officeDocument/2006/relationships" r:embed="rId3" cstate="print"/>
        <a:srcRect/>
        <a:stretch>
          <a:fillRect/>
        </a:stretch>
      </xdr:blipFill>
      <xdr:spPr bwMode="auto">
        <a:xfrm>
          <a:off x="2362200" y="8162925"/>
          <a:ext cx="1213734" cy="954157"/>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35"/>
  <sheetViews>
    <sheetView tabSelected="1" zoomScaleNormal="100" workbookViewId="0">
      <selection activeCell="A31" sqref="A31"/>
    </sheetView>
  </sheetViews>
  <sheetFormatPr defaultRowHeight="15"/>
  <cols>
    <col min="1" max="3" width="9.140625" style="65"/>
    <col min="4" max="4" width="10.140625" style="65" customWidth="1"/>
    <col min="5" max="5" width="9.140625" style="65"/>
    <col min="6" max="6" width="10" style="65" customWidth="1"/>
    <col min="7" max="8" width="9.140625" style="65"/>
    <col min="9" max="9" width="11.85546875" style="65" customWidth="1"/>
    <col min="10" max="259" width="9.140625" style="65"/>
    <col min="260" max="260" width="10.140625" style="65" customWidth="1"/>
    <col min="261" max="261" width="9.140625" style="65"/>
    <col min="262" max="262" width="10" style="65" customWidth="1"/>
    <col min="263" max="264" width="9.140625" style="65"/>
    <col min="265" max="265" width="11.85546875" style="65" customWidth="1"/>
    <col min="266" max="515" width="9.140625" style="65"/>
    <col min="516" max="516" width="10.140625" style="65" customWidth="1"/>
    <col min="517" max="517" width="9.140625" style="65"/>
    <col min="518" max="518" width="10" style="65" customWidth="1"/>
    <col min="519" max="520" width="9.140625" style="65"/>
    <col min="521" max="521" width="11.85546875" style="65" customWidth="1"/>
    <col min="522" max="771" width="9.140625" style="65"/>
    <col min="772" max="772" width="10.140625" style="65" customWidth="1"/>
    <col min="773" max="773" width="9.140625" style="65"/>
    <col min="774" max="774" width="10" style="65" customWidth="1"/>
    <col min="775" max="776" width="9.140625" style="65"/>
    <col min="777" max="777" width="11.85546875" style="65" customWidth="1"/>
    <col min="778" max="1027" width="9.140625" style="65"/>
    <col min="1028" max="1028" width="10.140625" style="65" customWidth="1"/>
    <col min="1029" max="1029" width="9.140625" style="65"/>
    <col min="1030" max="1030" width="10" style="65" customWidth="1"/>
    <col min="1031" max="1032" width="9.140625" style="65"/>
    <col min="1033" max="1033" width="11.85546875" style="65" customWidth="1"/>
    <col min="1034" max="1283" width="9.140625" style="65"/>
    <col min="1284" max="1284" width="10.140625" style="65" customWidth="1"/>
    <col min="1285" max="1285" width="9.140625" style="65"/>
    <col min="1286" max="1286" width="10" style="65" customWidth="1"/>
    <col min="1287" max="1288" width="9.140625" style="65"/>
    <col min="1289" max="1289" width="11.85546875" style="65" customWidth="1"/>
    <col min="1290" max="1539" width="9.140625" style="65"/>
    <col min="1540" max="1540" width="10.140625" style="65" customWidth="1"/>
    <col min="1541" max="1541" width="9.140625" style="65"/>
    <col min="1542" max="1542" width="10" style="65" customWidth="1"/>
    <col min="1543" max="1544" width="9.140625" style="65"/>
    <col min="1545" max="1545" width="11.85546875" style="65" customWidth="1"/>
    <col min="1546" max="1795" width="9.140625" style="65"/>
    <col min="1796" max="1796" width="10.140625" style="65" customWidth="1"/>
    <col min="1797" max="1797" width="9.140625" style="65"/>
    <col min="1798" max="1798" width="10" style="65" customWidth="1"/>
    <col min="1799" max="1800" width="9.140625" style="65"/>
    <col min="1801" max="1801" width="11.85546875" style="65" customWidth="1"/>
    <col min="1802" max="2051" width="9.140625" style="65"/>
    <col min="2052" max="2052" width="10.140625" style="65" customWidth="1"/>
    <col min="2053" max="2053" width="9.140625" style="65"/>
    <col min="2054" max="2054" width="10" style="65" customWidth="1"/>
    <col min="2055" max="2056" width="9.140625" style="65"/>
    <col min="2057" max="2057" width="11.85546875" style="65" customWidth="1"/>
    <col min="2058" max="2307" width="9.140625" style="65"/>
    <col min="2308" max="2308" width="10.140625" style="65" customWidth="1"/>
    <col min="2309" max="2309" width="9.140625" style="65"/>
    <col min="2310" max="2310" width="10" style="65" customWidth="1"/>
    <col min="2311" max="2312" width="9.140625" style="65"/>
    <col min="2313" max="2313" width="11.85546875" style="65" customWidth="1"/>
    <col min="2314" max="2563" width="9.140625" style="65"/>
    <col min="2564" max="2564" width="10.140625" style="65" customWidth="1"/>
    <col min="2565" max="2565" width="9.140625" style="65"/>
    <col min="2566" max="2566" width="10" style="65" customWidth="1"/>
    <col min="2567" max="2568" width="9.140625" style="65"/>
    <col min="2569" max="2569" width="11.85546875" style="65" customWidth="1"/>
    <col min="2570" max="2819" width="9.140625" style="65"/>
    <col min="2820" max="2820" width="10.140625" style="65" customWidth="1"/>
    <col min="2821" max="2821" width="9.140625" style="65"/>
    <col min="2822" max="2822" width="10" style="65" customWidth="1"/>
    <col min="2823" max="2824" width="9.140625" style="65"/>
    <col min="2825" max="2825" width="11.85546875" style="65" customWidth="1"/>
    <col min="2826" max="3075" width="9.140625" style="65"/>
    <col min="3076" max="3076" width="10.140625" style="65" customWidth="1"/>
    <col min="3077" max="3077" width="9.140625" style="65"/>
    <col min="3078" max="3078" width="10" style="65" customWidth="1"/>
    <col min="3079" max="3080" width="9.140625" style="65"/>
    <col min="3081" max="3081" width="11.85546875" style="65" customWidth="1"/>
    <col min="3082" max="3331" width="9.140625" style="65"/>
    <col min="3332" max="3332" width="10.140625" style="65" customWidth="1"/>
    <col min="3333" max="3333" width="9.140625" style="65"/>
    <col min="3334" max="3334" width="10" style="65" customWidth="1"/>
    <col min="3335" max="3336" width="9.140625" style="65"/>
    <col min="3337" max="3337" width="11.85546875" style="65" customWidth="1"/>
    <col min="3338" max="3587" width="9.140625" style="65"/>
    <col min="3588" max="3588" width="10.140625" style="65" customWidth="1"/>
    <col min="3589" max="3589" width="9.140625" style="65"/>
    <col min="3590" max="3590" width="10" style="65" customWidth="1"/>
    <col min="3591" max="3592" width="9.140625" style="65"/>
    <col min="3593" max="3593" width="11.85546875" style="65" customWidth="1"/>
    <col min="3594" max="3843" width="9.140625" style="65"/>
    <col min="3844" max="3844" width="10.140625" style="65" customWidth="1"/>
    <col min="3845" max="3845" width="9.140625" style="65"/>
    <col min="3846" max="3846" width="10" style="65" customWidth="1"/>
    <col min="3847" max="3848" width="9.140625" style="65"/>
    <col min="3849" max="3849" width="11.85546875" style="65" customWidth="1"/>
    <col min="3850" max="4099" width="9.140625" style="65"/>
    <col min="4100" max="4100" width="10.140625" style="65" customWidth="1"/>
    <col min="4101" max="4101" width="9.140625" style="65"/>
    <col min="4102" max="4102" width="10" style="65" customWidth="1"/>
    <col min="4103" max="4104" width="9.140625" style="65"/>
    <col min="4105" max="4105" width="11.85546875" style="65" customWidth="1"/>
    <col min="4106" max="4355" width="9.140625" style="65"/>
    <col min="4356" max="4356" width="10.140625" style="65" customWidth="1"/>
    <col min="4357" max="4357" width="9.140625" style="65"/>
    <col min="4358" max="4358" width="10" style="65" customWidth="1"/>
    <col min="4359" max="4360" width="9.140625" style="65"/>
    <col min="4361" max="4361" width="11.85546875" style="65" customWidth="1"/>
    <col min="4362" max="4611" width="9.140625" style="65"/>
    <col min="4612" max="4612" width="10.140625" style="65" customWidth="1"/>
    <col min="4613" max="4613" width="9.140625" style="65"/>
    <col min="4614" max="4614" width="10" style="65" customWidth="1"/>
    <col min="4615" max="4616" width="9.140625" style="65"/>
    <col min="4617" max="4617" width="11.85546875" style="65" customWidth="1"/>
    <col min="4618" max="4867" width="9.140625" style="65"/>
    <col min="4868" max="4868" width="10.140625" style="65" customWidth="1"/>
    <col min="4869" max="4869" width="9.140625" style="65"/>
    <col min="4870" max="4870" width="10" style="65" customWidth="1"/>
    <col min="4871" max="4872" width="9.140625" style="65"/>
    <col min="4873" max="4873" width="11.85546875" style="65" customWidth="1"/>
    <col min="4874" max="5123" width="9.140625" style="65"/>
    <col min="5124" max="5124" width="10.140625" style="65" customWidth="1"/>
    <col min="5125" max="5125" width="9.140625" style="65"/>
    <col min="5126" max="5126" width="10" style="65" customWidth="1"/>
    <col min="5127" max="5128" width="9.140625" style="65"/>
    <col min="5129" max="5129" width="11.85546875" style="65" customWidth="1"/>
    <col min="5130" max="5379" width="9.140625" style="65"/>
    <col min="5380" max="5380" width="10.140625" style="65" customWidth="1"/>
    <col min="5381" max="5381" width="9.140625" style="65"/>
    <col min="5382" max="5382" width="10" style="65" customWidth="1"/>
    <col min="5383" max="5384" width="9.140625" style="65"/>
    <col min="5385" max="5385" width="11.85546875" style="65" customWidth="1"/>
    <col min="5386" max="5635" width="9.140625" style="65"/>
    <col min="5636" max="5636" width="10.140625" style="65" customWidth="1"/>
    <col min="5637" max="5637" width="9.140625" style="65"/>
    <col min="5638" max="5638" width="10" style="65" customWidth="1"/>
    <col min="5639" max="5640" width="9.140625" style="65"/>
    <col min="5641" max="5641" width="11.85546875" style="65" customWidth="1"/>
    <col min="5642" max="5891" width="9.140625" style="65"/>
    <col min="5892" max="5892" width="10.140625" style="65" customWidth="1"/>
    <col min="5893" max="5893" width="9.140625" style="65"/>
    <col min="5894" max="5894" width="10" style="65" customWidth="1"/>
    <col min="5895" max="5896" width="9.140625" style="65"/>
    <col min="5897" max="5897" width="11.85546875" style="65" customWidth="1"/>
    <col min="5898" max="6147" width="9.140625" style="65"/>
    <col min="6148" max="6148" width="10.140625" style="65" customWidth="1"/>
    <col min="6149" max="6149" width="9.140625" style="65"/>
    <col min="6150" max="6150" width="10" style="65" customWidth="1"/>
    <col min="6151" max="6152" width="9.140625" style="65"/>
    <col min="6153" max="6153" width="11.85546875" style="65" customWidth="1"/>
    <col min="6154" max="6403" width="9.140625" style="65"/>
    <col min="6404" max="6404" width="10.140625" style="65" customWidth="1"/>
    <col min="6405" max="6405" width="9.140625" style="65"/>
    <col min="6406" max="6406" width="10" style="65" customWidth="1"/>
    <col min="6407" max="6408" width="9.140625" style="65"/>
    <col min="6409" max="6409" width="11.85546875" style="65" customWidth="1"/>
    <col min="6410" max="6659" width="9.140625" style="65"/>
    <col min="6660" max="6660" width="10.140625" style="65" customWidth="1"/>
    <col min="6661" max="6661" width="9.140625" style="65"/>
    <col min="6662" max="6662" width="10" style="65" customWidth="1"/>
    <col min="6663" max="6664" width="9.140625" style="65"/>
    <col min="6665" max="6665" width="11.85546875" style="65" customWidth="1"/>
    <col min="6666" max="6915" width="9.140625" style="65"/>
    <col min="6916" max="6916" width="10.140625" style="65" customWidth="1"/>
    <col min="6917" max="6917" width="9.140625" style="65"/>
    <col min="6918" max="6918" width="10" style="65" customWidth="1"/>
    <col min="6919" max="6920" width="9.140625" style="65"/>
    <col min="6921" max="6921" width="11.85546875" style="65" customWidth="1"/>
    <col min="6922" max="7171" width="9.140625" style="65"/>
    <col min="7172" max="7172" width="10.140625" style="65" customWidth="1"/>
    <col min="7173" max="7173" width="9.140625" style="65"/>
    <col min="7174" max="7174" width="10" style="65" customWidth="1"/>
    <col min="7175" max="7176" width="9.140625" style="65"/>
    <col min="7177" max="7177" width="11.85546875" style="65" customWidth="1"/>
    <col min="7178" max="7427" width="9.140625" style="65"/>
    <col min="7428" max="7428" width="10.140625" style="65" customWidth="1"/>
    <col min="7429" max="7429" width="9.140625" style="65"/>
    <col min="7430" max="7430" width="10" style="65" customWidth="1"/>
    <col min="7431" max="7432" width="9.140625" style="65"/>
    <col min="7433" max="7433" width="11.85546875" style="65" customWidth="1"/>
    <col min="7434" max="7683" width="9.140625" style="65"/>
    <col min="7684" max="7684" width="10.140625" style="65" customWidth="1"/>
    <col min="7685" max="7685" width="9.140625" style="65"/>
    <col min="7686" max="7686" width="10" style="65" customWidth="1"/>
    <col min="7687" max="7688" width="9.140625" style="65"/>
    <col min="7689" max="7689" width="11.85546875" style="65" customWidth="1"/>
    <col min="7690" max="7939" width="9.140625" style="65"/>
    <col min="7940" max="7940" width="10.140625" style="65" customWidth="1"/>
    <col min="7941" max="7941" width="9.140625" style="65"/>
    <col min="7942" max="7942" width="10" style="65" customWidth="1"/>
    <col min="7943" max="7944" width="9.140625" style="65"/>
    <col min="7945" max="7945" width="11.85546875" style="65" customWidth="1"/>
    <col min="7946" max="8195" width="9.140625" style="65"/>
    <col min="8196" max="8196" width="10.140625" style="65" customWidth="1"/>
    <col min="8197" max="8197" width="9.140625" style="65"/>
    <col min="8198" max="8198" width="10" style="65" customWidth="1"/>
    <col min="8199" max="8200" width="9.140625" style="65"/>
    <col min="8201" max="8201" width="11.85546875" style="65" customWidth="1"/>
    <col min="8202" max="8451" width="9.140625" style="65"/>
    <col min="8452" max="8452" width="10.140625" style="65" customWidth="1"/>
    <col min="8453" max="8453" width="9.140625" style="65"/>
    <col min="8454" max="8454" width="10" style="65" customWidth="1"/>
    <col min="8455" max="8456" width="9.140625" style="65"/>
    <col min="8457" max="8457" width="11.85546875" style="65" customWidth="1"/>
    <col min="8458" max="8707" width="9.140625" style="65"/>
    <col min="8708" max="8708" width="10.140625" style="65" customWidth="1"/>
    <col min="8709" max="8709" width="9.140625" style="65"/>
    <col min="8710" max="8710" width="10" style="65" customWidth="1"/>
    <col min="8711" max="8712" width="9.140625" style="65"/>
    <col min="8713" max="8713" width="11.85546875" style="65" customWidth="1"/>
    <col min="8714" max="8963" width="9.140625" style="65"/>
    <col min="8964" max="8964" width="10.140625" style="65" customWidth="1"/>
    <col min="8965" max="8965" width="9.140625" style="65"/>
    <col min="8966" max="8966" width="10" style="65" customWidth="1"/>
    <col min="8967" max="8968" width="9.140625" style="65"/>
    <col min="8969" max="8969" width="11.85546875" style="65" customWidth="1"/>
    <col min="8970" max="9219" width="9.140625" style="65"/>
    <col min="9220" max="9220" width="10.140625" style="65" customWidth="1"/>
    <col min="9221" max="9221" width="9.140625" style="65"/>
    <col min="9222" max="9222" width="10" style="65" customWidth="1"/>
    <col min="9223" max="9224" width="9.140625" style="65"/>
    <col min="9225" max="9225" width="11.85546875" style="65" customWidth="1"/>
    <col min="9226" max="9475" width="9.140625" style="65"/>
    <col min="9476" max="9476" width="10.140625" style="65" customWidth="1"/>
    <col min="9477" max="9477" width="9.140625" style="65"/>
    <col min="9478" max="9478" width="10" style="65" customWidth="1"/>
    <col min="9479" max="9480" width="9.140625" style="65"/>
    <col min="9481" max="9481" width="11.85546875" style="65" customWidth="1"/>
    <col min="9482" max="9731" width="9.140625" style="65"/>
    <col min="9732" max="9732" width="10.140625" style="65" customWidth="1"/>
    <col min="9733" max="9733" width="9.140625" style="65"/>
    <col min="9734" max="9734" width="10" style="65" customWidth="1"/>
    <col min="9735" max="9736" width="9.140625" style="65"/>
    <col min="9737" max="9737" width="11.85546875" style="65" customWidth="1"/>
    <col min="9738" max="9987" width="9.140625" style="65"/>
    <col min="9988" max="9988" width="10.140625" style="65" customWidth="1"/>
    <col min="9989" max="9989" width="9.140625" style="65"/>
    <col min="9990" max="9990" width="10" style="65" customWidth="1"/>
    <col min="9991" max="9992" width="9.140625" style="65"/>
    <col min="9993" max="9993" width="11.85546875" style="65" customWidth="1"/>
    <col min="9994" max="10243" width="9.140625" style="65"/>
    <col min="10244" max="10244" width="10.140625" style="65" customWidth="1"/>
    <col min="10245" max="10245" width="9.140625" style="65"/>
    <col min="10246" max="10246" width="10" style="65" customWidth="1"/>
    <col min="10247" max="10248" width="9.140625" style="65"/>
    <col min="10249" max="10249" width="11.85546875" style="65" customWidth="1"/>
    <col min="10250" max="10499" width="9.140625" style="65"/>
    <col min="10500" max="10500" width="10.140625" style="65" customWidth="1"/>
    <col min="10501" max="10501" width="9.140625" style="65"/>
    <col min="10502" max="10502" width="10" style="65" customWidth="1"/>
    <col min="10503" max="10504" width="9.140625" style="65"/>
    <col min="10505" max="10505" width="11.85546875" style="65" customWidth="1"/>
    <col min="10506" max="10755" width="9.140625" style="65"/>
    <col min="10756" max="10756" width="10.140625" style="65" customWidth="1"/>
    <col min="10757" max="10757" width="9.140625" style="65"/>
    <col min="10758" max="10758" width="10" style="65" customWidth="1"/>
    <col min="10759" max="10760" width="9.140625" style="65"/>
    <col min="10761" max="10761" width="11.85546875" style="65" customWidth="1"/>
    <col min="10762" max="11011" width="9.140625" style="65"/>
    <col min="11012" max="11012" width="10.140625" style="65" customWidth="1"/>
    <col min="11013" max="11013" width="9.140625" style="65"/>
    <col min="11014" max="11014" width="10" style="65" customWidth="1"/>
    <col min="11015" max="11016" width="9.140625" style="65"/>
    <col min="11017" max="11017" width="11.85546875" style="65" customWidth="1"/>
    <col min="11018" max="11267" width="9.140625" style="65"/>
    <col min="11268" max="11268" width="10.140625" style="65" customWidth="1"/>
    <col min="11269" max="11269" width="9.140625" style="65"/>
    <col min="11270" max="11270" width="10" style="65" customWidth="1"/>
    <col min="11271" max="11272" width="9.140625" style="65"/>
    <col min="11273" max="11273" width="11.85546875" style="65" customWidth="1"/>
    <col min="11274" max="11523" width="9.140625" style="65"/>
    <col min="11524" max="11524" width="10.140625" style="65" customWidth="1"/>
    <col min="11525" max="11525" width="9.140625" style="65"/>
    <col min="11526" max="11526" width="10" style="65" customWidth="1"/>
    <col min="11527" max="11528" width="9.140625" style="65"/>
    <col min="11529" max="11529" width="11.85546875" style="65" customWidth="1"/>
    <col min="11530" max="11779" width="9.140625" style="65"/>
    <col min="11780" max="11780" width="10.140625" style="65" customWidth="1"/>
    <col min="11781" max="11781" width="9.140625" style="65"/>
    <col min="11782" max="11782" width="10" style="65" customWidth="1"/>
    <col min="11783" max="11784" width="9.140625" style="65"/>
    <col min="11785" max="11785" width="11.85546875" style="65" customWidth="1"/>
    <col min="11786" max="12035" width="9.140625" style="65"/>
    <col min="12036" max="12036" width="10.140625" style="65" customWidth="1"/>
    <col min="12037" max="12037" width="9.140625" style="65"/>
    <col min="12038" max="12038" width="10" style="65" customWidth="1"/>
    <col min="12039" max="12040" width="9.140625" style="65"/>
    <col min="12041" max="12041" width="11.85546875" style="65" customWidth="1"/>
    <col min="12042" max="12291" width="9.140625" style="65"/>
    <col min="12292" max="12292" width="10.140625" style="65" customWidth="1"/>
    <col min="12293" max="12293" width="9.140625" style="65"/>
    <col min="12294" max="12294" width="10" style="65" customWidth="1"/>
    <col min="12295" max="12296" width="9.140625" style="65"/>
    <col min="12297" max="12297" width="11.85546875" style="65" customWidth="1"/>
    <col min="12298" max="12547" width="9.140625" style="65"/>
    <col min="12548" max="12548" width="10.140625" style="65" customWidth="1"/>
    <col min="12549" max="12549" width="9.140625" style="65"/>
    <col min="12550" max="12550" width="10" style="65" customWidth="1"/>
    <col min="12551" max="12552" width="9.140625" style="65"/>
    <col min="12553" max="12553" width="11.85546875" style="65" customWidth="1"/>
    <col min="12554" max="12803" width="9.140625" style="65"/>
    <col min="12804" max="12804" width="10.140625" style="65" customWidth="1"/>
    <col min="12805" max="12805" width="9.140625" style="65"/>
    <col min="12806" max="12806" width="10" style="65" customWidth="1"/>
    <col min="12807" max="12808" width="9.140625" style="65"/>
    <col min="12809" max="12809" width="11.85546875" style="65" customWidth="1"/>
    <col min="12810" max="13059" width="9.140625" style="65"/>
    <col min="13060" max="13060" width="10.140625" style="65" customWidth="1"/>
    <col min="13061" max="13061" width="9.140625" style="65"/>
    <col min="13062" max="13062" width="10" style="65" customWidth="1"/>
    <col min="13063" max="13064" width="9.140625" style="65"/>
    <col min="13065" max="13065" width="11.85546875" style="65" customWidth="1"/>
    <col min="13066" max="13315" width="9.140625" style="65"/>
    <col min="13316" max="13316" width="10.140625" style="65" customWidth="1"/>
    <col min="13317" max="13317" width="9.140625" style="65"/>
    <col min="13318" max="13318" width="10" style="65" customWidth="1"/>
    <col min="13319" max="13320" width="9.140625" style="65"/>
    <col min="13321" max="13321" width="11.85546875" style="65" customWidth="1"/>
    <col min="13322" max="13571" width="9.140625" style="65"/>
    <col min="13572" max="13572" width="10.140625" style="65" customWidth="1"/>
    <col min="13573" max="13573" width="9.140625" style="65"/>
    <col min="13574" max="13574" width="10" style="65" customWidth="1"/>
    <col min="13575" max="13576" width="9.140625" style="65"/>
    <col min="13577" max="13577" width="11.85546875" style="65" customWidth="1"/>
    <col min="13578" max="13827" width="9.140625" style="65"/>
    <col min="13828" max="13828" width="10.140625" style="65" customWidth="1"/>
    <col min="13829" max="13829" width="9.140625" style="65"/>
    <col min="13830" max="13830" width="10" style="65" customWidth="1"/>
    <col min="13831" max="13832" width="9.140625" style="65"/>
    <col min="13833" max="13833" width="11.85546875" style="65" customWidth="1"/>
    <col min="13834" max="14083" width="9.140625" style="65"/>
    <col min="14084" max="14084" width="10.140625" style="65" customWidth="1"/>
    <col min="14085" max="14085" width="9.140625" style="65"/>
    <col min="14086" max="14086" width="10" style="65" customWidth="1"/>
    <col min="14087" max="14088" width="9.140625" style="65"/>
    <col min="14089" max="14089" width="11.85546875" style="65" customWidth="1"/>
    <col min="14090" max="14339" width="9.140625" style="65"/>
    <col min="14340" max="14340" width="10.140625" style="65" customWidth="1"/>
    <col min="14341" max="14341" width="9.140625" style="65"/>
    <col min="14342" max="14342" width="10" style="65" customWidth="1"/>
    <col min="14343" max="14344" width="9.140625" style="65"/>
    <col min="14345" max="14345" width="11.85546875" style="65" customWidth="1"/>
    <col min="14346" max="14595" width="9.140625" style="65"/>
    <col min="14596" max="14596" width="10.140625" style="65" customWidth="1"/>
    <col min="14597" max="14597" width="9.140625" style="65"/>
    <col min="14598" max="14598" width="10" style="65" customWidth="1"/>
    <col min="14599" max="14600" width="9.140625" style="65"/>
    <col min="14601" max="14601" width="11.85546875" style="65" customWidth="1"/>
    <col min="14602" max="14851" width="9.140625" style="65"/>
    <col min="14852" max="14852" width="10.140625" style="65" customWidth="1"/>
    <col min="14853" max="14853" width="9.140625" style="65"/>
    <col min="14854" max="14854" width="10" style="65" customWidth="1"/>
    <col min="14855" max="14856" width="9.140625" style="65"/>
    <col min="14857" max="14857" width="11.85546875" style="65" customWidth="1"/>
    <col min="14858" max="15107" width="9.140625" style="65"/>
    <col min="15108" max="15108" width="10.140625" style="65" customWidth="1"/>
    <col min="15109" max="15109" width="9.140625" style="65"/>
    <col min="15110" max="15110" width="10" style="65" customWidth="1"/>
    <col min="15111" max="15112" width="9.140625" style="65"/>
    <col min="15113" max="15113" width="11.85546875" style="65" customWidth="1"/>
    <col min="15114" max="15363" width="9.140625" style="65"/>
    <col min="15364" max="15364" width="10.140625" style="65" customWidth="1"/>
    <col min="15365" max="15365" width="9.140625" style="65"/>
    <col min="15366" max="15366" width="10" style="65" customWidth="1"/>
    <col min="15367" max="15368" width="9.140625" style="65"/>
    <col min="15369" max="15369" width="11.85546875" style="65" customWidth="1"/>
    <col min="15370" max="15619" width="9.140625" style="65"/>
    <col min="15620" max="15620" width="10.140625" style="65" customWidth="1"/>
    <col min="15621" max="15621" width="9.140625" style="65"/>
    <col min="15622" max="15622" width="10" style="65" customWidth="1"/>
    <col min="15623" max="15624" width="9.140625" style="65"/>
    <col min="15625" max="15625" width="11.85546875" style="65" customWidth="1"/>
    <col min="15626" max="15875" width="9.140625" style="65"/>
    <col min="15876" max="15876" width="10.140625" style="65" customWidth="1"/>
    <col min="15877" max="15877" width="9.140625" style="65"/>
    <col min="15878" max="15878" width="10" style="65" customWidth="1"/>
    <col min="15879" max="15880" width="9.140625" style="65"/>
    <col min="15881" max="15881" width="11.85546875" style="65" customWidth="1"/>
    <col min="15882" max="16131" width="9.140625" style="65"/>
    <col min="16132" max="16132" width="10.140625" style="65" customWidth="1"/>
    <col min="16133" max="16133" width="9.140625" style="65"/>
    <col min="16134" max="16134" width="10" style="65" customWidth="1"/>
    <col min="16135" max="16136" width="9.140625" style="65"/>
    <col min="16137" max="16137" width="11.85546875" style="65" customWidth="1"/>
    <col min="16138" max="16384" width="9.140625" style="65"/>
  </cols>
  <sheetData>
    <row r="1" spans="1:9" ht="18.75">
      <c r="A1" s="64"/>
      <c r="B1" s="64"/>
      <c r="C1" s="64"/>
      <c r="D1" s="64"/>
      <c r="E1" s="64"/>
      <c r="F1" s="64"/>
      <c r="G1" s="64"/>
      <c r="H1" s="64"/>
      <c r="I1" s="64"/>
    </row>
    <row r="2" spans="1:9" ht="29.25" customHeight="1">
      <c r="A2" s="66"/>
      <c r="B2" s="66"/>
      <c r="C2" s="66"/>
      <c r="D2" s="66"/>
      <c r="E2" s="64"/>
      <c r="F2" s="64"/>
      <c r="G2" s="64"/>
      <c r="H2" s="64"/>
      <c r="I2" s="64"/>
    </row>
    <row r="3" spans="1:9" ht="23.25">
      <c r="A3" s="67"/>
      <c r="B3" s="105"/>
      <c r="C3" s="105"/>
      <c r="D3" s="68"/>
      <c r="E3" s="53"/>
      <c r="F3" s="53"/>
      <c r="G3" s="53"/>
      <c r="H3" s="69"/>
      <c r="I3" s="53"/>
    </row>
    <row r="4" spans="1:9" ht="15" customHeight="1">
      <c r="A4" s="69"/>
      <c r="B4" s="105"/>
      <c r="C4" s="105"/>
      <c r="D4" s="68"/>
      <c r="E4" s="55"/>
      <c r="F4" s="55"/>
      <c r="G4" s="55"/>
      <c r="H4" s="69"/>
      <c r="I4" s="55"/>
    </row>
    <row r="5" spans="1:9" ht="21">
      <c r="A5" s="69"/>
      <c r="B5" s="105"/>
      <c r="C5" s="105"/>
      <c r="D5" s="68"/>
      <c r="E5" s="56"/>
      <c r="F5" s="56"/>
      <c r="G5" s="56"/>
      <c r="H5" s="69"/>
      <c r="I5" s="56"/>
    </row>
    <row r="6" spans="1:9" ht="21">
      <c r="A6" s="52"/>
      <c r="B6" s="54"/>
      <c r="C6" s="54"/>
      <c r="D6" s="56"/>
      <c r="E6" s="56"/>
      <c r="F6" s="56"/>
      <c r="G6" s="56"/>
      <c r="H6" s="56"/>
      <c r="I6" s="56"/>
    </row>
    <row r="7" spans="1:9" ht="18.75" customHeight="1">
      <c r="A7" s="52"/>
      <c r="B7" s="54"/>
      <c r="C7" s="54"/>
      <c r="D7" s="62"/>
      <c r="E7" s="62"/>
      <c r="F7" s="62"/>
      <c r="G7" s="62"/>
      <c r="H7" s="62"/>
      <c r="I7" s="62"/>
    </row>
    <row r="8" spans="1:9" ht="18.75">
      <c r="A8" s="52"/>
      <c r="B8" s="54"/>
      <c r="C8" s="54"/>
      <c r="D8" s="62"/>
      <c r="E8" s="62"/>
      <c r="F8" s="62"/>
      <c r="G8" s="62"/>
      <c r="H8" s="62"/>
      <c r="I8" s="62"/>
    </row>
    <row r="9" spans="1:9" ht="18.75">
      <c r="A9" s="52"/>
      <c r="B9" s="54"/>
      <c r="C9" s="54"/>
      <c r="D9" s="62"/>
      <c r="E9" s="62"/>
      <c r="F9" s="62"/>
      <c r="G9" s="62"/>
      <c r="H9" s="62"/>
      <c r="I9" s="62"/>
    </row>
    <row r="10" spans="1:9" ht="18.75">
      <c r="A10" s="52"/>
      <c r="B10" s="54"/>
      <c r="C10" s="54"/>
      <c r="D10" s="62"/>
      <c r="E10" s="62"/>
      <c r="F10" s="62"/>
      <c r="G10" s="62"/>
      <c r="H10" s="62"/>
      <c r="I10" s="62"/>
    </row>
    <row r="11" spans="1:9" ht="30.75" customHeight="1">
      <c r="A11" s="107" t="s">
        <v>227</v>
      </c>
      <c r="B11" s="107"/>
      <c r="C11" s="107"/>
      <c r="D11" s="107"/>
      <c r="E11" s="107"/>
      <c r="F11" s="107"/>
      <c r="G11" s="107"/>
      <c r="H11" s="107"/>
      <c r="I11" s="107"/>
    </row>
    <row r="12" spans="1:9" ht="18.75">
      <c r="A12" s="62"/>
      <c r="B12" s="62"/>
      <c r="C12" s="62"/>
      <c r="D12" s="62"/>
      <c r="E12" s="62"/>
      <c r="F12" s="62"/>
      <c r="G12" s="62"/>
      <c r="H12" s="62"/>
      <c r="I12" s="62"/>
    </row>
    <row r="13" spans="1:9" ht="23.25">
      <c r="A13" s="63"/>
      <c r="B13" s="63"/>
      <c r="C13" s="63"/>
      <c r="D13" s="63"/>
      <c r="E13" s="63"/>
      <c r="F13" s="63"/>
      <c r="G13" s="63"/>
      <c r="H13" s="63"/>
      <c r="I13" s="63"/>
    </row>
    <row r="14" spans="1:9" ht="28.5" customHeight="1">
      <c r="A14" s="108" t="s">
        <v>228</v>
      </c>
      <c r="B14" s="108"/>
      <c r="C14" s="108"/>
      <c r="D14" s="108"/>
      <c r="E14" s="108"/>
      <c r="F14" s="108"/>
      <c r="G14" s="108"/>
      <c r="H14" s="108"/>
      <c r="I14" s="108"/>
    </row>
    <row r="15" spans="1:9" ht="41.25" customHeight="1">
      <c r="A15" s="108" t="s">
        <v>229</v>
      </c>
      <c r="B15" s="108"/>
      <c r="C15" s="108"/>
      <c r="D15" s="108"/>
      <c r="E15" s="108"/>
      <c r="F15" s="108"/>
      <c r="G15" s="108"/>
      <c r="H15" s="108"/>
      <c r="I15" s="108"/>
    </row>
    <row r="16" spans="1:9" ht="30.75" customHeight="1">
      <c r="A16" s="108" t="s">
        <v>230</v>
      </c>
      <c r="B16" s="108"/>
      <c r="C16" s="108"/>
      <c r="D16" s="108"/>
      <c r="E16" s="108"/>
      <c r="F16" s="108"/>
      <c r="G16" s="108"/>
      <c r="H16" s="108"/>
      <c r="I16" s="108"/>
    </row>
    <row r="17" spans="1:9" ht="21">
      <c r="A17" s="57"/>
      <c r="B17" s="58"/>
      <c r="C17" s="58"/>
      <c r="D17" s="58"/>
      <c r="E17" s="58"/>
      <c r="F17" s="58"/>
      <c r="G17" s="58"/>
      <c r="H17" s="58"/>
      <c r="I17" s="58"/>
    </row>
    <row r="18" spans="1:9" ht="21">
      <c r="A18" s="57"/>
      <c r="B18" s="58"/>
      <c r="C18" s="58"/>
      <c r="D18" s="58"/>
      <c r="E18" s="58"/>
      <c r="F18" s="58"/>
      <c r="G18" s="58"/>
      <c r="H18" s="58"/>
      <c r="I18" s="58"/>
    </row>
    <row r="19" spans="1:9" ht="21.75" thickBot="1">
      <c r="A19" s="59"/>
      <c r="B19" s="58"/>
      <c r="C19" s="58"/>
      <c r="D19" s="58"/>
      <c r="E19" s="58"/>
      <c r="F19" s="58"/>
      <c r="G19" s="58"/>
      <c r="H19" s="58"/>
      <c r="I19" s="58"/>
    </row>
    <row r="20" spans="1:9" ht="39" customHeight="1" thickTop="1" thickBot="1">
      <c r="A20" s="109" t="s">
        <v>276</v>
      </c>
      <c r="B20" s="110"/>
      <c r="C20" s="110"/>
      <c r="D20" s="110"/>
      <c r="E20" s="110"/>
      <c r="F20" s="110"/>
      <c r="G20" s="110"/>
      <c r="H20" s="110"/>
      <c r="I20" s="111"/>
    </row>
    <row r="21" spans="1:9" ht="21.75" thickTop="1">
      <c r="A21" s="59"/>
      <c r="B21" s="58"/>
      <c r="C21" s="58"/>
      <c r="D21" s="58"/>
      <c r="E21" s="58"/>
      <c r="F21" s="58"/>
      <c r="G21" s="58"/>
      <c r="H21" s="58"/>
      <c r="I21" s="58"/>
    </row>
    <row r="22" spans="1:9" ht="53.25" customHeight="1">
      <c r="A22" s="59"/>
      <c r="B22" s="58"/>
      <c r="C22" s="58"/>
      <c r="D22" s="58"/>
      <c r="E22" s="58"/>
      <c r="F22" s="58"/>
      <c r="G22" s="58"/>
      <c r="H22" s="58"/>
      <c r="I22" s="58"/>
    </row>
    <row r="23" spans="1:9" ht="21">
      <c r="A23" s="112"/>
      <c r="B23" s="112"/>
      <c r="C23" s="112"/>
      <c r="D23" s="112"/>
      <c r="E23" s="112"/>
      <c r="F23" s="112"/>
      <c r="G23" s="112"/>
      <c r="H23" s="112"/>
      <c r="I23" s="112"/>
    </row>
    <row r="24" spans="1:9" ht="15.75">
      <c r="A24" s="70"/>
      <c r="B24" s="60"/>
      <c r="C24" s="60"/>
      <c r="D24" s="60"/>
      <c r="E24" s="60"/>
      <c r="F24" s="60"/>
      <c r="G24" s="60"/>
      <c r="H24" s="60"/>
      <c r="I24" s="68"/>
    </row>
    <row r="25" spans="1:9" ht="12.75" customHeight="1">
      <c r="A25" s="61" t="s">
        <v>231</v>
      </c>
      <c r="B25" s="61"/>
      <c r="C25" s="61"/>
      <c r="D25" s="61"/>
      <c r="E25" s="61"/>
      <c r="F25" s="61"/>
      <c r="G25" s="61"/>
      <c r="H25" s="61"/>
      <c r="I25" s="61"/>
    </row>
    <row r="26" spans="1:9" ht="36" customHeight="1">
      <c r="A26" s="104" t="s">
        <v>232</v>
      </c>
      <c r="B26" s="104"/>
      <c r="C26" s="104"/>
      <c r="D26" s="104"/>
      <c r="E26" s="104"/>
      <c r="F26" s="104"/>
      <c r="G26" s="104"/>
      <c r="H26" s="104"/>
      <c r="I26" s="104"/>
    </row>
    <row r="27" spans="1:9" ht="67.5" customHeight="1">
      <c r="A27" s="68"/>
      <c r="B27" s="68"/>
      <c r="C27" s="68"/>
      <c r="D27" s="68"/>
      <c r="E27" s="68"/>
      <c r="F27" s="68"/>
      <c r="G27" s="68"/>
      <c r="H27" s="68"/>
      <c r="I27" s="68"/>
    </row>
    <row r="28" spans="1:9">
      <c r="A28" s="68"/>
      <c r="B28" s="68"/>
      <c r="C28" s="68"/>
      <c r="D28" s="68"/>
      <c r="E28" s="68"/>
      <c r="F28" s="68"/>
      <c r="G28" s="68"/>
      <c r="H28" s="68"/>
      <c r="I28" s="68"/>
    </row>
    <row r="29" spans="1:9">
      <c r="A29" s="68"/>
      <c r="B29" s="68"/>
      <c r="C29" s="68"/>
      <c r="D29" s="68"/>
      <c r="E29" s="68"/>
      <c r="F29" s="68"/>
      <c r="G29" s="68"/>
      <c r="H29" s="68"/>
      <c r="I29" s="68"/>
    </row>
    <row r="30" spans="1:9">
      <c r="A30" s="106" t="s">
        <v>438</v>
      </c>
      <c r="B30" s="106"/>
      <c r="C30" s="106"/>
      <c r="D30" s="106"/>
      <c r="E30" s="106"/>
      <c r="F30" s="106"/>
      <c r="G30" s="106"/>
      <c r="H30" s="106"/>
      <c r="I30" s="106"/>
    </row>
    <row r="31" spans="1:9">
      <c r="A31" s="68"/>
      <c r="B31" s="68"/>
      <c r="C31" s="68"/>
      <c r="D31" s="68"/>
      <c r="E31" s="68"/>
      <c r="F31" s="68"/>
      <c r="G31" s="68"/>
      <c r="H31" s="68"/>
      <c r="I31" s="68"/>
    </row>
    <row r="32" spans="1:9">
      <c r="A32" s="68"/>
      <c r="B32" s="68"/>
      <c r="C32" s="68"/>
      <c r="D32" s="68"/>
      <c r="E32" s="68"/>
      <c r="F32" s="68"/>
      <c r="G32" s="68"/>
      <c r="H32" s="68"/>
      <c r="I32" s="68"/>
    </row>
    <row r="33" spans="1:9">
      <c r="A33" s="68"/>
      <c r="B33" s="68"/>
      <c r="C33" s="68"/>
      <c r="D33" s="68"/>
      <c r="E33" s="68"/>
      <c r="F33" s="68"/>
      <c r="G33" s="68"/>
      <c r="H33" s="68"/>
      <c r="I33" s="68"/>
    </row>
    <row r="34" spans="1:9">
      <c r="A34" s="68"/>
      <c r="B34" s="68"/>
      <c r="C34" s="68"/>
      <c r="D34" s="68"/>
      <c r="E34" s="68"/>
      <c r="F34" s="68"/>
      <c r="G34" s="68"/>
      <c r="H34" s="68"/>
      <c r="I34" s="68"/>
    </row>
    <row r="35" spans="1:9">
      <c r="A35" s="68"/>
      <c r="B35" s="68"/>
      <c r="C35" s="68"/>
      <c r="D35" s="68"/>
      <c r="E35" s="68"/>
      <c r="F35" s="68"/>
      <c r="G35" s="68"/>
      <c r="H35" s="68"/>
      <c r="I35" s="68"/>
    </row>
  </sheetData>
  <mergeCells count="9">
    <mergeCell ref="A26:I26"/>
    <mergeCell ref="B3:C5"/>
    <mergeCell ref="A30:I30"/>
    <mergeCell ref="A11:I11"/>
    <mergeCell ref="A14:I14"/>
    <mergeCell ref="A15:I15"/>
    <mergeCell ref="A16:I16"/>
    <mergeCell ref="A20:I20"/>
    <mergeCell ref="A23:I2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A1:K27"/>
  <sheetViews>
    <sheetView zoomScaleNormal="100" workbookViewId="0">
      <selection activeCell="D14" sqref="D14"/>
    </sheetView>
  </sheetViews>
  <sheetFormatPr defaultRowHeight="15"/>
  <cols>
    <col min="1" max="1" width="6" customWidth="1"/>
    <col min="2" max="2" width="23" customWidth="1"/>
    <col min="3" max="5" width="19.5703125" customWidth="1"/>
  </cols>
  <sheetData>
    <row r="1" spans="1:5">
      <c r="A1" s="158" t="s">
        <v>254</v>
      </c>
      <c r="B1" s="158"/>
      <c r="C1" s="158"/>
      <c r="D1" s="158"/>
      <c r="E1" s="158"/>
    </row>
    <row r="2" spans="1:5" ht="22.5">
      <c r="A2" s="23" t="s">
        <v>202</v>
      </c>
      <c r="B2" s="24" t="s">
        <v>255</v>
      </c>
      <c r="C2" s="24" t="s">
        <v>207</v>
      </c>
      <c r="D2" s="24" t="s">
        <v>5</v>
      </c>
      <c r="E2" s="25" t="s">
        <v>208</v>
      </c>
    </row>
    <row r="3" spans="1:5">
      <c r="A3" s="20">
        <v>1</v>
      </c>
      <c r="B3" s="21" t="s">
        <v>212</v>
      </c>
      <c r="C3" s="22"/>
      <c r="D3" s="22"/>
      <c r="E3" s="22">
        <f>C3+D3</f>
        <v>0</v>
      </c>
    </row>
    <row r="4" spans="1:5">
      <c r="A4" s="20">
        <v>2</v>
      </c>
      <c r="B4" s="21" t="s">
        <v>212</v>
      </c>
      <c r="C4" s="22"/>
      <c r="D4" s="22"/>
      <c r="E4" s="22">
        <f t="shared" ref="E4:E12" si="0">C4+D4</f>
        <v>0</v>
      </c>
    </row>
    <row r="5" spans="1:5">
      <c r="A5" s="20">
        <v>3</v>
      </c>
      <c r="B5" s="21" t="s">
        <v>212</v>
      </c>
      <c r="C5" s="22"/>
      <c r="D5" s="22"/>
      <c r="E5" s="22">
        <f t="shared" si="0"/>
        <v>0</v>
      </c>
    </row>
    <row r="6" spans="1:5">
      <c r="A6" s="20">
        <v>4</v>
      </c>
      <c r="B6" s="21" t="s">
        <v>212</v>
      </c>
      <c r="C6" s="22"/>
      <c r="D6" s="22"/>
      <c r="E6" s="22">
        <f t="shared" si="0"/>
        <v>0</v>
      </c>
    </row>
    <row r="7" spans="1:5">
      <c r="A7" s="20">
        <v>5</v>
      </c>
      <c r="B7" s="21" t="s">
        <v>212</v>
      </c>
      <c r="C7" s="22"/>
      <c r="D7" s="22"/>
      <c r="E7" s="22">
        <f t="shared" si="0"/>
        <v>0</v>
      </c>
    </row>
    <row r="8" spans="1:5">
      <c r="A8" s="20">
        <v>6</v>
      </c>
      <c r="B8" s="21" t="s">
        <v>212</v>
      </c>
      <c r="C8" s="22"/>
      <c r="D8" s="22"/>
      <c r="E8" s="22">
        <f t="shared" si="0"/>
        <v>0</v>
      </c>
    </row>
    <row r="9" spans="1:5">
      <c r="A9" s="20">
        <v>7</v>
      </c>
      <c r="B9" s="21" t="s">
        <v>212</v>
      </c>
      <c r="C9" s="22"/>
      <c r="D9" s="22"/>
      <c r="E9" s="22">
        <f t="shared" si="0"/>
        <v>0</v>
      </c>
    </row>
    <row r="10" spans="1:5">
      <c r="A10" s="20">
        <v>8</v>
      </c>
      <c r="B10" s="21" t="s">
        <v>212</v>
      </c>
      <c r="C10" s="22"/>
      <c r="D10" s="22"/>
      <c r="E10" s="22">
        <f t="shared" si="0"/>
        <v>0</v>
      </c>
    </row>
    <row r="11" spans="1:5">
      <c r="A11" s="20">
        <v>9</v>
      </c>
      <c r="B11" s="21" t="s">
        <v>212</v>
      </c>
      <c r="C11" s="22"/>
      <c r="D11" s="22"/>
      <c r="E11" s="22">
        <f t="shared" si="0"/>
        <v>0</v>
      </c>
    </row>
    <row r="12" spans="1:5">
      <c r="A12" s="20">
        <v>10</v>
      </c>
      <c r="B12" s="21" t="s">
        <v>212</v>
      </c>
      <c r="C12" s="22"/>
      <c r="D12" s="22"/>
      <c r="E12" s="22">
        <f t="shared" si="0"/>
        <v>0</v>
      </c>
    </row>
    <row r="13" spans="1:5">
      <c r="A13" s="26"/>
      <c r="B13" s="27" t="s">
        <v>4</v>
      </c>
      <c r="C13" s="28">
        <f>SUM(C3:C12)</f>
        <v>0</v>
      </c>
      <c r="D13" s="28">
        <f>SUM(D3:D12)</f>
        <v>0</v>
      </c>
      <c r="E13" s="28">
        <f>SUM(E3:E12)</f>
        <v>0</v>
      </c>
    </row>
    <row r="18" spans="1:11">
      <c r="A18" s="161" t="s">
        <v>256</v>
      </c>
      <c r="B18" s="161"/>
      <c r="C18" s="161"/>
      <c r="D18" s="161"/>
      <c r="E18" s="161"/>
    </row>
    <row r="19" spans="1:11">
      <c r="A19" s="71"/>
    </row>
    <row r="20" spans="1:11">
      <c r="A20" s="162" t="s">
        <v>257</v>
      </c>
      <c r="B20" s="162"/>
      <c r="C20" s="162"/>
      <c r="D20" s="162"/>
      <c r="E20" s="162"/>
    </row>
    <row r="21" spans="1:11">
      <c r="A21" s="162" t="s">
        <v>258</v>
      </c>
      <c r="B21" s="162"/>
      <c r="C21" s="162"/>
      <c r="D21" s="162"/>
      <c r="E21" s="162"/>
    </row>
    <row r="22" spans="1:11">
      <c r="A22" s="162" t="s">
        <v>259</v>
      </c>
      <c r="B22" s="162"/>
      <c r="C22" s="162"/>
      <c r="D22" s="162"/>
      <c r="E22" s="162"/>
    </row>
    <row r="23" spans="1:11">
      <c r="A23" s="162" t="s">
        <v>260</v>
      </c>
      <c r="B23" s="162"/>
      <c r="C23" s="162"/>
      <c r="D23" s="162"/>
      <c r="E23" s="162"/>
    </row>
    <row r="24" spans="1:11">
      <c r="A24" s="162" t="s">
        <v>261</v>
      </c>
      <c r="B24" s="162"/>
      <c r="C24" s="162"/>
      <c r="D24" s="162"/>
      <c r="E24" s="162"/>
    </row>
    <row r="25" spans="1:11">
      <c r="A25" s="162" t="s">
        <v>262</v>
      </c>
      <c r="B25" s="162"/>
      <c r="C25" s="162"/>
      <c r="D25" s="162"/>
      <c r="E25" s="162"/>
    </row>
    <row r="26" spans="1:11">
      <c r="A26" s="162" t="s">
        <v>263</v>
      </c>
      <c r="B26" s="162"/>
      <c r="C26" s="162"/>
      <c r="D26" s="162"/>
      <c r="E26" s="162"/>
      <c r="K26" s="72"/>
    </row>
    <row r="27" spans="1:11">
      <c r="A27" s="162" t="s">
        <v>264</v>
      </c>
      <c r="B27" s="162"/>
      <c r="C27" s="162"/>
      <c r="D27" s="162"/>
      <c r="E27" s="162"/>
      <c r="K27" s="72"/>
    </row>
  </sheetData>
  <mergeCells count="10">
    <mergeCell ref="A23:E23"/>
    <mergeCell ref="A24:E24"/>
    <mergeCell ref="A25:E25"/>
    <mergeCell ref="A26:E26"/>
    <mergeCell ref="A27:E27"/>
    <mergeCell ref="A1:E1"/>
    <mergeCell ref="A18:E18"/>
    <mergeCell ref="A20:E20"/>
    <mergeCell ref="A21:E21"/>
    <mergeCell ref="A22:E22"/>
  </mergeCells>
  <pageMargins left="0.7" right="0.7" top="0.75" bottom="0.75" header="0.3" footer="0.3"/>
  <pageSetup paperSize="9" scale="99" orientation="portrait" r:id="rId1"/>
</worksheet>
</file>

<file path=xl/worksheets/sheet11.xml><?xml version="1.0" encoding="utf-8"?>
<worksheet xmlns="http://schemas.openxmlformats.org/spreadsheetml/2006/main" xmlns:r="http://schemas.openxmlformats.org/officeDocument/2006/relationships">
  <sheetPr>
    <tabColor rgb="FFC00000"/>
  </sheetPr>
  <dimension ref="A1:K16"/>
  <sheetViews>
    <sheetView zoomScaleNormal="100" workbookViewId="0">
      <selection activeCell="B5" sqref="B5"/>
    </sheetView>
  </sheetViews>
  <sheetFormatPr defaultRowHeight="18" customHeight="1"/>
  <cols>
    <col min="1" max="1" width="4.7109375" style="35" customWidth="1"/>
    <col min="2" max="2" width="38.42578125" style="34" customWidth="1"/>
    <col min="3" max="3" width="10" style="34" customWidth="1"/>
    <col min="4" max="11" width="10.28515625" style="34" customWidth="1"/>
    <col min="12" max="16384" width="9.140625" style="34"/>
  </cols>
  <sheetData>
    <row r="1" spans="1:11" ht="20.100000000000001" customHeight="1">
      <c r="A1" s="158" t="s">
        <v>267</v>
      </c>
      <c r="B1" s="158"/>
      <c r="C1" s="158"/>
      <c r="D1" s="158"/>
      <c r="E1" s="158"/>
      <c r="F1" s="158"/>
      <c r="G1" s="158"/>
      <c r="H1" s="158"/>
      <c r="I1" s="158"/>
      <c r="J1" s="158"/>
      <c r="K1" s="158"/>
    </row>
    <row r="2" spans="1:11" ht="15" customHeight="1">
      <c r="A2" s="166" t="s">
        <v>202</v>
      </c>
      <c r="B2" s="166" t="s">
        <v>268</v>
      </c>
      <c r="C2" s="166" t="s">
        <v>207</v>
      </c>
      <c r="D2" s="166" t="s">
        <v>216</v>
      </c>
      <c r="E2" s="166" t="s">
        <v>208</v>
      </c>
      <c r="F2" s="166" t="s">
        <v>218</v>
      </c>
      <c r="G2" s="167"/>
      <c r="H2" s="167"/>
      <c r="I2" s="167"/>
      <c r="J2" s="167"/>
      <c r="K2" s="167"/>
    </row>
    <row r="3" spans="1:11" ht="30" customHeight="1">
      <c r="A3" s="166"/>
      <c r="B3" s="166"/>
      <c r="C3" s="166"/>
      <c r="D3" s="166"/>
      <c r="E3" s="166"/>
      <c r="F3" s="75" t="s">
        <v>269</v>
      </c>
      <c r="G3" s="75" t="s">
        <v>270</v>
      </c>
      <c r="H3" s="75" t="s">
        <v>271</v>
      </c>
      <c r="I3" s="75" t="s">
        <v>272</v>
      </c>
      <c r="J3" s="75" t="s">
        <v>273</v>
      </c>
      <c r="K3" s="75" t="s">
        <v>274</v>
      </c>
    </row>
    <row r="4" spans="1:11" ht="29.25" customHeight="1">
      <c r="A4" s="37">
        <v>1</v>
      </c>
      <c r="B4" s="38" t="s">
        <v>249</v>
      </c>
      <c r="C4" s="39"/>
      <c r="D4" s="39"/>
      <c r="E4" s="39"/>
      <c r="F4" s="76"/>
      <c r="G4" s="76"/>
      <c r="H4" s="76"/>
      <c r="I4" s="76"/>
      <c r="J4" s="76"/>
      <c r="K4" s="76"/>
    </row>
    <row r="5" spans="1:11" ht="29.25" customHeight="1">
      <c r="A5" s="37">
        <v>2</v>
      </c>
      <c r="B5" s="38" t="s">
        <v>217</v>
      </c>
      <c r="C5" s="39"/>
      <c r="D5" s="39"/>
      <c r="E5" s="39"/>
      <c r="F5" s="76"/>
      <c r="G5" s="76"/>
      <c r="H5" s="76"/>
      <c r="I5" s="76"/>
      <c r="J5" s="76"/>
      <c r="K5" s="76"/>
    </row>
    <row r="6" spans="1:11" ht="29.25" customHeight="1">
      <c r="A6" s="37">
        <v>3</v>
      </c>
      <c r="B6" s="38" t="s">
        <v>222</v>
      </c>
      <c r="C6" s="39"/>
      <c r="D6" s="39"/>
      <c r="E6" s="39"/>
      <c r="F6" s="76"/>
      <c r="G6" s="76"/>
      <c r="H6" s="76"/>
      <c r="I6" s="76"/>
      <c r="J6" s="76"/>
      <c r="K6" s="76"/>
    </row>
    <row r="7" spans="1:11" ht="29.25" customHeight="1">
      <c r="A7" s="37">
        <v>4</v>
      </c>
      <c r="B7" s="38" t="s">
        <v>213</v>
      </c>
      <c r="C7" s="39"/>
      <c r="D7" s="39"/>
      <c r="E7" s="39"/>
      <c r="F7" s="76"/>
      <c r="G7" s="76"/>
      <c r="H7" s="76"/>
      <c r="I7" s="76"/>
      <c r="J7" s="76"/>
      <c r="K7" s="76"/>
    </row>
    <row r="8" spans="1:11" ht="29.25" customHeight="1">
      <c r="A8" s="37">
        <v>5</v>
      </c>
      <c r="B8" s="38" t="s">
        <v>223</v>
      </c>
      <c r="C8" s="39"/>
      <c r="D8" s="39"/>
      <c r="E8" s="39"/>
      <c r="F8" s="76"/>
      <c r="G8" s="76"/>
      <c r="H8" s="76"/>
      <c r="I8" s="76"/>
      <c r="J8" s="76"/>
      <c r="K8" s="76"/>
    </row>
    <row r="9" spans="1:11" ht="29.25" customHeight="1">
      <c r="A9" s="37">
        <v>6</v>
      </c>
      <c r="B9" s="38" t="s">
        <v>215</v>
      </c>
      <c r="C9" s="39"/>
      <c r="D9" s="39"/>
      <c r="E9" s="39"/>
      <c r="F9" s="76"/>
      <c r="G9" s="76"/>
      <c r="H9" s="76"/>
      <c r="I9" s="76"/>
      <c r="J9" s="76"/>
      <c r="K9" s="76"/>
    </row>
    <row r="10" spans="1:11" ht="29.25" customHeight="1">
      <c r="A10" s="37">
        <v>8</v>
      </c>
      <c r="B10" s="38" t="s">
        <v>250</v>
      </c>
      <c r="C10" s="39"/>
      <c r="D10" s="39"/>
      <c r="E10" s="39"/>
      <c r="F10" s="76"/>
      <c r="G10" s="76"/>
      <c r="H10" s="76"/>
      <c r="I10" s="76"/>
      <c r="J10" s="76"/>
      <c r="K10" s="76"/>
    </row>
    <row r="11" spans="1:11" ht="29.25" customHeight="1">
      <c r="A11" s="37">
        <v>9</v>
      </c>
      <c r="B11" s="38" t="s">
        <v>251</v>
      </c>
      <c r="C11" s="39"/>
      <c r="D11" s="39"/>
      <c r="E11" s="39"/>
      <c r="F11" s="76"/>
      <c r="G11" s="76"/>
      <c r="H11" s="76"/>
      <c r="I11" s="76"/>
      <c r="J11" s="76"/>
      <c r="K11" s="76"/>
    </row>
    <row r="12" spans="1:11" ht="32.25" customHeight="1">
      <c r="A12" s="164" t="s">
        <v>219</v>
      </c>
      <c r="B12" s="165"/>
      <c r="C12" s="40"/>
      <c r="D12" s="40"/>
      <c r="E12" s="40"/>
      <c r="F12" s="40"/>
      <c r="G12" s="41"/>
      <c r="H12" s="41"/>
      <c r="I12" s="41"/>
      <c r="J12" s="41"/>
      <c r="K12" s="41"/>
    </row>
    <row r="13" spans="1:11" s="42" customFormat="1" ht="18" customHeight="1">
      <c r="A13" s="163" t="s">
        <v>220</v>
      </c>
      <c r="B13" s="163"/>
      <c r="C13" s="163"/>
      <c r="D13" s="163"/>
      <c r="E13" s="163"/>
      <c r="F13" s="163"/>
      <c r="G13" s="163"/>
      <c r="H13" s="163"/>
      <c r="I13" s="163"/>
      <c r="J13" s="163"/>
      <c r="K13" s="163"/>
    </row>
    <row r="14" spans="1:11" s="42" customFormat="1" ht="18" customHeight="1">
      <c r="A14" s="163" t="s">
        <v>221</v>
      </c>
      <c r="B14" s="163"/>
      <c r="C14" s="163"/>
      <c r="D14" s="163"/>
      <c r="E14" s="163"/>
      <c r="F14" s="163"/>
      <c r="G14" s="163"/>
      <c r="H14" s="163"/>
      <c r="I14" s="163"/>
      <c r="J14" s="163"/>
      <c r="K14" s="163"/>
    </row>
    <row r="15" spans="1:11" s="42" customFormat="1" ht="18" customHeight="1">
      <c r="A15" s="163"/>
      <c r="B15" s="163"/>
      <c r="C15" s="163"/>
      <c r="D15" s="163"/>
      <c r="E15" s="163"/>
      <c r="F15" s="163"/>
      <c r="G15" s="163"/>
      <c r="H15" s="163"/>
      <c r="I15" s="163"/>
      <c r="J15" s="163"/>
      <c r="K15" s="163"/>
    </row>
    <row r="16" spans="1:11" ht="18" customHeight="1">
      <c r="F16" s="36"/>
      <c r="G16" s="36"/>
      <c r="H16" s="36"/>
      <c r="I16" s="36"/>
      <c r="J16" s="36"/>
      <c r="K16" s="36"/>
    </row>
  </sheetData>
  <mergeCells count="11">
    <mergeCell ref="A15:K15"/>
    <mergeCell ref="A12:B12"/>
    <mergeCell ref="A1:K1"/>
    <mergeCell ref="F2:K2"/>
    <mergeCell ref="A13:K13"/>
    <mergeCell ref="A14:K14"/>
    <mergeCell ref="A2:A3"/>
    <mergeCell ref="B2:B3"/>
    <mergeCell ref="C2:C3"/>
    <mergeCell ref="D2:D3"/>
    <mergeCell ref="E2:E3"/>
  </mergeCells>
  <printOptions horizontalCentered="1"/>
  <pageMargins left="0.19685039370078741" right="0.19685039370078741" top="0.74803149606299213" bottom="0.74803149606299213" header="0.31496062992125984" footer="0.31496062992125984"/>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sheetPr>
    <tabColor rgb="FFFFFF00"/>
  </sheetPr>
  <dimension ref="A1:A11"/>
  <sheetViews>
    <sheetView workbookViewId="0">
      <selection activeCell="A17" sqref="A17"/>
    </sheetView>
  </sheetViews>
  <sheetFormatPr defaultRowHeight="15"/>
  <cols>
    <col min="1" max="1" width="102.28515625" style="43" customWidth="1"/>
    <col min="2" max="16384" width="9.140625" style="19"/>
  </cols>
  <sheetData>
    <row r="1" spans="1:1" ht="45">
      <c r="A1" s="46" t="s">
        <v>233</v>
      </c>
    </row>
    <row r="2" spans="1:1">
      <c r="A2" s="44" t="s">
        <v>224</v>
      </c>
    </row>
    <row r="3" spans="1:1">
      <c r="A3" s="45"/>
    </row>
    <row r="4" spans="1:1">
      <c r="A4" s="49" t="s">
        <v>226</v>
      </c>
    </row>
    <row r="5" spans="1:1">
      <c r="A5" s="48"/>
    </row>
    <row r="6" spans="1:1" ht="26.25">
      <c r="A6" s="50" t="s">
        <v>275</v>
      </c>
    </row>
    <row r="7" spans="1:1">
      <c r="A7" s="47"/>
    </row>
    <row r="8" spans="1:1" ht="39">
      <c r="A8" s="47" t="s">
        <v>225</v>
      </c>
    </row>
    <row r="9" spans="1:1" ht="9.75" customHeight="1">
      <c r="A9" s="48"/>
    </row>
    <row r="10" spans="1:1" ht="15" customHeight="1">
      <c r="A10" s="113" t="s">
        <v>248</v>
      </c>
    </row>
    <row r="11" spans="1:1">
      <c r="A11" s="113"/>
    </row>
  </sheetData>
  <mergeCells count="1">
    <mergeCell ref="A10:A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E10"/>
  <sheetViews>
    <sheetView workbookViewId="0">
      <selection activeCell="B27" sqref="B27"/>
    </sheetView>
  </sheetViews>
  <sheetFormatPr defaultRowHeight="12"/>
  <cols>
    <col min="1" max="1" width="5" style="74" customWidth="1"/>
    <col min="2" max="2" width="30.5703125" style="74" customWidth="1"/>
    <col min="3" max="5" width="14.28515625" style="74" customWidth="1"/>
    <col min="6" max="10" width="9.140625" style="74"/>
    <col min="11" max="11" width="54.5703125" style="74" customWidth="1"/>
    <col min="12" max="16384" width="9.140625" style="74"/>
  </cols>
  <sheetData>
    <row r="2" spans="1:5" ht="17.25" customHeight="1">
      <c r="A2" s="114" t="s">
        <v>252</v>
      </c>
      <c r="B2" s="114"/>
      <c r="C2" s="114"/>
      <c r="D2" s="114"/>
      <c r="E2" s="114"/>
    </row>
    <row r="3" spans="1:5" ht="27" customHeight="1">
      <c r="A3" s="73" t="s">
        <v>1</v>
      </c>
      <c r="B3" s="73" t="s">
        <v>253</v>
      </c>
      <c r="C3" s="73" t="s">
        <v>207</v>
      </c>
      <c r="D3" s="73" t="s">
        <v>5</v>
      </c>
      <c r="E3" s="73" t="s">
        <v>6</v>
      </c>
    </row>
    <row r="4" spans="1:5" ht="18.75" customHeight="1">
      <c r="A4" s="99">
        <v>1</v>
      </c>
      <c r="B4" s="100" t="s">
        <v>212</v>
      </c>
      <c r="C4" s="101"/>
      <c r="D4" s="101"/>
      <c r="E4" s="101">
        <f>C4+D4</f>
        <v>0</v>
      </c>
    </row>
    <row r="5" spans="1:5" ht="18.75" customHeight="1">
      <c r="A5" s="99">
        <v>2</v>
      </c>
      <c r="B5" s="100" t="s">
        <v>212</v>
      </c>
      <c r="C5" s="101"/>
      <c r="D5" s="101"/>
      <c r="E5" s="101">
        <f t="shared" ref="E5:E9" si="0">C5+D5</f>
        <v>0</v>
      </c>
    </row>
    <row r="6" spans="1:5" ht="18.75" customHeight="1">
      <c r="A6" s="99">
        <v>3</v>
      </c>
      <c r="B6" s="100" t="s">
        <v>212</v>
      </c>
      <c r="C6" s="101"/>
      <c r="D6" s="101"/>
      <c r="E6" s="101">
        <f t="shared" si="0"/>
        <v>0</v>
      </c>
    </row>
    <row r="7" spans="1:5" ht="18.75" customHeight="1">
      <c r="A7" s="99">
        <v>4</v>
      </c>
      <c r="B7" s="100" t="s">
        <v>212</v>
      </c>
      <c r="C7" s="101"/>
      <c r="D7" s="101"/>
      <c r="E7" s="101">
        <f t="shared" si="0"/>
        <v>0</v>
      </c>
    </row>
    <row r="8" spans="1:5" ht="18.75" customHeight="1">
      <c r="A8" s="99">
        <v>5</v>
      </c>
      <c r="B8" s="100" t="s">
        <v>212</v>
      </c>
      <c r="C8" s="101"/>
      <c r="D8" s="101"/>
      <c r="E8" s="101">
        <f t="shared" si="0"/>
        <v>0</v>
      </c>
    </row>
    <row r="9" spans="1:5" ht="18.75" customHeight="1">
      <c r="A9" s="99">
        <v>6</v>
      </c>
      <c r="B9" s="100" t="s">
        <v>212</v>
      </c>
      <c r="C9" s="101"/>
      <c r="D9" s="101"/>
      <c r="E9" s="101">
        <f t="shared" si="0"/>
        <v>0</v>
      </c>
    </row>
    <row r="10" spans="1:5" ht="18.75" customHeight="1">
      <c r="A10" s="102"/>
      <c r="B10" s="102" t="s">
        <v>4</v>
      </c>
      <c r="C10" s="103">
        <f>SUM(C4:C9)</f>
        <v>0</v>
      </c>
      <c r="D10" s="103">
        <f t="shared" ref="D10:E10" si="1">SUM(D4:D9)</f>
        <v>0</v>
      </c>
      <c r="E10" s="103">
        <f t="shared" si="1"/>
        <v>0</v>
      </c>
    </row>
  </sheetData>
  <mergeCells count="1">
    <mergeCell ref="A2:E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O224"/>
  <sheetViews>
    <sheetView zoomScaleNormal="100" workbookViewId="0">
      <selection activeCell="D3" sqref="D3"/>
    </sheetView>
  </sheetViews>
  <sheetFormatPr defaultRowHeight="15"/>
  <cols>
    <col min="1" max="1" width="3.85546875" style="1" customWidth="1"/>
    <col min="2" max="2" width="10" style="17" customWidth="1"/>
    <col min="3" max="3" width="6.140625" style="51" bestFit="1" customWidth="1"/>
    <col min="4" max="4" width="30.140625" style="1" customWidth="1"/>
    <col min="5" max="5" width="9.85546875" style="1" customWidth="1"/>
    <col min="6" max="6" width="6.140625" style="1" customWidth="1"/>
    <col min="7" max="7" width="9" style="1" customWidth="1"/>
    <col min="8" max="8" width="9.7109375" style="1" customWidth="1"/>
    <col min="9" max="10" width="9.85546875" style="1" customWidth="1"/>
    <col min="11" max="12" width="9.140625" style="1"/>
    <col min="13" max="13" width="13" style="1" customWidth="1"/>
    <col min="14" max="16384" width="9.140625" style="1"/>
  </cols>
  <sheetData>
    <row r="1" spans="1:15" ht="24" customHeight="1">
      <c r="A1" s="148" t="s">
        <v>265</v>
      </c>
      <c r="B1" s="148"/>
      <c r="C1" s="148"/>
      <c r="D1" s="148"/>
      <c r="E1" s="148"/>
      <c r="F1" s="148"/>
      <c r="G1" s="148"/>
      <c r="H1" s="148"/>
      <c r="I1" s="148"/>
      <c r="J1" s="148"/>
    </row>
    <row r="2" spans="1:15" ht="57" customHeight="1">
      <c r="A2" s="87" t="s">
        <v>194</v>
      </c>
      <c r="B2" s="87" t="s">
        <v>0</v>
      </c>
      <c r="C2" s="88" t="s">
        <v>1</v>
      </c>
      <c r="D2" s="88" t="s">
        <v>2</v>
      </c>
      <c r="E2" s="88" t="s">
        <v>210</v>
      </c>
      <c r="F2" s="88" t="s">
        <v>195</v>
      </c>
      <c r="G2" s="88" t="s">
        <v>3</v>
      </c>
      <c r="H2" s="88" t="s">
        <v>4</v>
      </c>
      <c r="I2" s="88" t="s">
        <v>5</v>
      </c>
      <c r="J2" s="88" t="s">
        <v>6</v>
      </c>
    </row>
    <row r="3" spans="1:15" ht="22.5">
      <c r="A3" s="152" t="s">
        <v>196</v>
      </c>
      <c r="B3" s="128" t="s">
        <v>7</v>
      </c>
      <c r="C3" s="79" t="s">
        <v>8</v>
      </c>
      <c r="D3" s="78" t="s">
        <v>291</v>
      </c>
      <c r="E3" s="79" t="s">
        <v>234</v>
      </c>
      <c r="F3" s="3"/>
      <c r="G3" s="3"/>
      <c r="H3" s="3">
        <f>ROUND((F3*G3),2)</f>
        <v>0</v>
      </c>
      <c r="I3" s="3">
        <f>ROUND((H3*0.24),2)</f>
        <v>0</v>
      </c>
      <c r="J3" s="3">
        <f>H3+I3</f>
        <v>0</v>
      </c>
    </row>
    <row r="4" spans="1:15" ht="33.75">
      <c r="A4" s="152"/>
      <c r="B4" s="128"/>
      <c r="C4" s="79" t="s">
        <v>292</v>
      </c>
      <c r="D4" s="78" t="s">
        <v>293</v>
      </c>
      <c r="E4" s="79" t="s">
        <v>234</v>
      </c>
      <c r="F4" s="3"/>
      <c r="G4" s="3"/>
      <c r="H4" s="3">
        <f t="shared" ref="H4:H11" si="0">ROUND((F4*G4),2)</f>
        <v>0</v>
      </c>
      <c r="I4" s="3">
        <f t="shared" ref="I4:I11" si="1">ROUND((H4*0.24),2)</f>
        <v>0</v>
      </c>
      <c r="J4" s="3">
        <f t="shared" ref="J4:J11" si="2">H4+I4</f>
        <v>0</v>
      </c>
    </row>
    <row r="5" spans="1:15">
      <c r="A5" s="152"/>
      <c r="B5" s="128"/>
      <c r="C5" s="79" t="s">
        <v>9</v>
      </c>
      <c r="D5" s="78" t="s">
        <v>10</v>
      </c>
      <c r="E5" s="79" t="s">
        <v>11</v>
      </c>
      <c r="F5" s="3"/>
      <c r="G5" s="3"/>
      <c r="H5" s="3">
        <f t="shared" si="0"/>
        <v>0</v>
      </c>
      <c r="I5" s="3">
        <f t="shared" si="1"/>
        <v>0</v>
      </c>
      <c r="J5" s="3">
        <f t="shared" si="2"/>
        <v>0</v>
      </c>
    </row>
    <row r="6" spans="1:15">
      <c r="A6" s="152"/>
      <c r="B6" s="128"/>
      <c r="C6" s="79" t="s">
        <v>12</v>
      </c>
      <c r="D6" s="78" t="s">
        <v>13</v>
      </c>
      <c r="E6" s="79" t="s">
        <v>11</v>
      </c>
      <c r="F6" s="3"/>
      <c r="G6" s="3"/>
      <c r="H6" s="5">
        <f t="shared" si="0"/>
        <v>0</v>
      </c>
      <c r="I6" s="5">
        <f t="shared" si="1"/>
        <v>0</v>
      </c>
      <c r="J6" s="5">
        <f t="shared" si="2"/>
        <v>0</v>
      </c>
    </row>
    <row r="7" spans="1:15">
      <c r="A7" s="152"/>
      <c r="B7" s="128"/>
      <c r="C7" s="79" t="s">
        <v>14</v>
      </c>
      <c r="D7" s="78" t="s">
        <v>15</v>
      </c>
      <c r="E7" s="79" t="s">
        <v>11</v>
      </c>
      <c r="F7" s="3"/>
      <c r="G7" s="3"/>
      <c r="H7" s="5">
        <f t="shared" si="0"/>
        <v>0</v>
      </c>
      <c r="I7" s="5">
        <f t="shared" si="1"/>
        <v>0</v>
      </c>
      <c r="J7" s="5">
        <f t="shared" si="2"/>
        <v>0</v>
      </c>
    </row>
    <row r="8" spans="1:15">
      <c r="A8" s="152"/>
      <c r="B8" s="128"/>
      <c r="C8" s="79" t="s">
        <v>16</v>
      </c>
      <c r="D8" s="78" t="s">
        <v>17</v>
      </c>
      <c r="E8" s="79" t="s">
        <v>11</v>
      </c>
      <c r="F8" s="3"/>
      <c r="G8" s="3"/>
      <c r="H8" s="5">
        <f t="shared" si="0"/>
        <v>0</v>
      </c>
      <c r="I8" s="5">
        <f t="shared" si="1"/>
        <v>0</v>
      </c>
      <c r="J8" s="5">
        <f t="shared" si="2"/>
        <v>0</v>
      </c>
    </row>
    <row r="9" spans="1:15" ht="22.5">
      <c r="A9" s="152"/>
      <c r="B9" s="128"/>
      <c r="C9" s="79" t="s">
        <v>294</v>
      </c>
      <c r="D9" s="78" t="s">
        <v>435</v>
      </c>
      <c r="E9" s="79" t="s">
        <v>11</v>
      </c>
      <c r="F9" s="3"/>
      <c r="G9" s="3"/>
      <c r="H9" s="3">
        <f t="shared" si="0"/>
        <v>0</v>
      </c>
      <c r="I9" s="3">
        <f t="shared" si="1"/>
        <v>0</v>
      </c>
      <c r="J9" s="3">
        <f t="shared" si="2"/>
        <v>0</v>
      </c>
    </row>
    <row r="10" spans="1:15">
      <c r="A10" s="152"/>
      <c r="B10" s="128"/>
      <c r="C10" s="79" t="s">
        <v>295</v>
      </c>
      <c r="D10" s="78" t="s">
        <v>436</v>
      </c>
      <c r="E10" s="79" t="s">
        <v>11</v>
      </c>
      <c r="F10" s="3"/>
      <c r="G10" s="3"/>
      <c r="H10" s="3">
        <f t="shared" si="0"/>
        <v>0</v>
      </c>
      <c r="I10" s="3">
        <f t="shared" si="1"/>
        <v>0</v>
      </c>
      <c r="J10" s="3">
        <f t="shared" si="2"/>
        <v>0</v>
      </c>
    </row>
    <row r="11" spans="1:15" ht="15.75" thickBot="1">
      <c r="A11" s="153"/>
      <c r="B11" s="154"/>
      <c r="C11" s="89"/>
      <c r="D11" s="89" t="s">
        <v>34</v>
      </c>
      <c r="E11" s="89" t="s">
        <v>235</v>
      </c>
      <c r="F11" s="89"/>
      <c r="G11" s="89"/>
      <c r="H11" s="89">
        <f t="shared" si="0"/>
        <v>0</v>
      </c>
      <c r="I11" s="89">
        <f t="shared" si="1"/>
        <v>0</v>
      </c>
      <c r="J11" s="89">
        <f t="shared" si="2"/>
        <v>0</v>
      </c>
    </row>
    <row r="12" spans="1:15" ht="15.75" thickBot="1">
      <c r="A12" s="149" t="s">
        <v>18</v>
      </c>
      <c r="B12" s="149"/>
      <c r="C12" s="149"/>
      <c r="D12" s="149"/>
      <c r="E12" s="149"/>
      <c r="F12" s="149"/>
      <c r="G12" s="149"/>
      <c r="H12" s="16">
        <f>SUM(H3:H11)</f>
        <v>0</v>
      </c>
      <c r="I12" s="16">
        <f>SUM(I3:I11)</f>
        <v>0</v>
      </c>
      <c r="J12" s="16">
        <f>SUM(J3:J11)</f>
        <v>0</v>
      </c>
      <c r="O12" s="1" t="s">
        <v>235</v>
      </c>
    </row>
    <row r="13" spans="1:15">
      <c r="A13" s="125"/>
      <c r="B13" s="125"/>
      <c r="C13" s="125"/>
      <c r="D13" s="125"/>
      <c r="E13" s="125"/>
      <c r="F13" s="125"/>
      <c r="G13" s="125"/>
      <c r="H13" s="125"/>
      <c r="I13" s="125"/>
      <c r="J13" s="125"/>
    </row>
    <row r="14" spans="1:15" ht="22.5">
      <c r="A14" s="150" t="s">
        <v>197</v>
      </c>
      <c r="B14" s="128" t="s">
        <v>19</v>
      </c>
      <c r="C14" s="79" t="s">
        <v>296</v>
      </c>
      <c r="D14" s="78" t="s">
        <v>297</v>
      </c>
      <c r="E14" s="79" t="s">
        <v>280</v>
      </c>
      <c r="F14" s="3"/>
      <c r="G14" s="3"/>
      <c r="H14" s="3">
        <f>ROUND((F14*G14),2)</f>
        <v>0</v>
      </c>
      <c r="I14" s="3">
        <f>ROUND((H14*0.24),2)</f>
        <v>0</v>
      </c>
      <c r="J14" s="3">
        <f>H14+I14</f>
        <v>0</v>
      </c>
    </row>
    <row r="15" spans="1:15" ht="33.75">
      <c r="A15" s="150"/>
      <c r="B15" s="128"/>
      <c r="C15" s="79" t="s">
        <v>298</v>
      </c>
      <c r="D15" s="78" t="s">
        <v>299</v>
      </c>
      <c r="E15" s="79" t="s">
        <v>20</v>
      </c>
      <c r="F15" s="3"/>
      <c r="G15" s="3"/>
      <c r="H15" s="3">
        <f t="shared" ref="H15:H24" si="3">ROUND((F15*G15),2)</f>
        <v>0</v>
      </c>
      <c r="I15" s="3">
        <f t="shared" ref="I15:I24" si="4">ROUND((H15*0.24),2)</f>
        <v>0</v>
      </c>
      <c r="J15" s="3">
        <f t="shared" ref="J15:J24" si="5">H15+I15</f>
        <v>0</v>
      </c>
    </row>
    <row r="16" spans="1:15" ht="22.5">
      <c r="A16" s="150"/>
      <c r="B16" s="128"/>
      <c r="C16" s="79" t="s">
        <v>300</v>
      </c>
      <c r="D16" s="78" t="s">
        <v>301</v>
      </c>
      <c r="E16" s="79" t="s">
        <v>234</v>
      </c>
      <c r="F16" s="3"/>
      <c r="G16" s="3"/>
      <c r="H16" s="3">
        <f t="shared" si="3"/>
        <v>0</v>
      </c>
      <c r="I16" s="3">
        <f t="shared" si="4"/>
        <v>0</v>
      </c>
      <c r="J16" s="3">
        <f t="shared" si="5"/>
        <v>0</v>
      </c>
    </row>
    <row r="17" spans="1:10">
      <c r="A17" s="150"/>
      <c r="B17" s="128"/>
      <c r="C17" s="79" t="s">
        <v>302</v>
      </c>
      <c r="D17" s="78" t="s">
        <v>21</v>
      </c>
      <c r="E17" s="79" t="s">
        <v>234</v>
      </c>
      <c r="F17" s="3"/>
      <c r="G17" s="3"/>
      <c r="H17" s="3">
        <f>ROUND((F17*G17),2)</f>
        <v>0</v>
      </c>
      <c r="I17" s="3">
        <f>ROUND((H17*0.24),2)</f>
        <v>0</v>
      </c>
      <c r="J17" s="3">
        <f t="shared" si="5"/>
        <v>0</v>
      </c>
    </row>
    <row r="18" spans="1:10">
      <c r="A18" s="150"/>
      <c r="B18" s="128"/>
      <c r="C18" s="79" t="s">
        <v>303</v>
      </c>
      <c r="D18" s="78" t="s">
        <v>304</v>
      </c>
      <c r="E18" s="79" t="s">
        <v>280</v>
      </c>
      <c r="F18" s="3"/>
      <c r="G18" s="3"/>
      <c r="H18" s="3">
        <f t="shared" si="3"/>
        <v>0</v>
      </c>
      <c r="I18" s="3">
        <f t="shared" si="4"/>
        <v>0</v>
      </c>
      <c r="J18" s="3">
        <f t="shared" si="5"/>
        <v>0</v>
      </c>
    </row>
    <row r="19" spans="1:10">
      <c r="A19" s="150"/>
      <c r="B19" s="128"/>
      <c r="C19" s="79" t="s">
        <v>305</v>
      </c>
      <c r="D19" s="78" t="s">
        <v>437</v>
      </c>
      <c r="E19" s="79" t="s">
        <v>234</v>
      </c>
      <c r="F19" s="3"/>
      <c r="G19" s="3"/>
      <c r="H19" s="3">
        <f t="shared" si="3"/>
        <v>0</v>
      </c>
      <c r="I19" s="3">
        <f t="shared" si="4"/>
        <v>0</v>
      </c>
      <c r="J19" s="3">
        <f t="shared" si="5"/>
        <v>0</v>
      </c>
    </row>
    <row r="20" spans="1:10" ht="22.5">
      <c r="A20" s="150"/>
      <c r="B20" s="128"/>
      <c r="C20" s="79" t="s">
        <v>306</v>
      </c>
      <c r="D20" s="78" t="s">
        <v>307</v>
      </c>
      <c r="E20" s="79" t="s">
        <v>234</v>
      </c>
      <c r="F20" s="3"/>
      <c r="G20" s="3"/>
      <c r="H20" s="3">
        <f t="shared" si="3"/>
        <v>0</v>
      </c>
      <c r="I20" s="3">
        <f t="shared" si="4"/>
        <v>0</v>
      </c>
      <c r="J20" s="3">
        <f t="shared" si="5"/>
        <v>0</v>
      </c>
    </row>
    <row r="21" spans="1:10">
      <c r="A21" s="150"/>
      <c r="B21" s="128"/>
      <c r="C21" s="79" t="s">
        <v>308</v>
      </c>
      <c r="D21" s="78" t="s">
        <v>309</v>
      </c>
      <c r="E21" s="79" t="s">
        <v>234</v>
      </c>
      <c r="F21" s="3"/>
      <c r="G21" s="3"/>
      <c r="H21" s="3">
        <f t="shared" si="3"/>
        <v>0</v>
      </c>
      <c r="I21" s="3">
        <f t="shared" si="4"/>
        <v>0</v>
      </c>
      <c r="J21" s="3">
        <f t="shared" si="5"/>
        <v>0</v>
      </c>
    </row>
    <row r="22" spans="1:10">
      <c r="A22" s="150"/>
      <c r="B22" s="128"/>
      <c r="C22" s="79" t="s">
        <v>310</v>
      </c>
      <c r="D22" s="78" t="s">
        <v>311</v>
      </c>
      <c r="E22" s="79" t="s">
        <v>234</v>
      </c>
      <c r="F22" s="3"/>
      <c r="G22" s="3"/>
      <c r="H22" s="3">
        <f t="shared" si="3"/>
        <v>0</v>
      </c>
      <c r="I22" s="3">
        <f t="shared" si="4"/>
        <v>0</v>
      </c>
      <c r="J22" s="3">
        <f t="shared" si="5"/>
        <v>0</v>
      </c>
    </row>
    <row r="23" spans="1:10">
      <c r="A23" s="150"/>
      <c r="B23" s="128"/>
      <c r="C23" s="79" t="s">
        <v>312</v>
      </c>
      <c r="D23" s="98" t="s">
        <v>313</v>
      </c>
      <c r="E23" s="79" t="s">
        <v>236</v>
      </c>
      <c r="F23" s="3"/>
      <c r="G23" s="3"/>
      <c r="H23" s="3">
        <f t="shared" si="3"/>
        <v>0</v>
      </c>
      <c r="I23" s="3">
        <f t="shared" si="4"/>
        <v>0</v>
      </c>
      <c r="J23" s="3">
        <f t="shared" si="5"/>
        <v>0</v>
      </c>
    </row>
    <row r="24" spans="1:10" ht="15.75" thickBot="1">
      <c r="A24" s="151"/>
      <c r="B24" s="129"/>
      <c r="C24" s="90"/>
      <c r="D24" s="91" t="s">
        <v>34</v>
      </c>
      <c r="E24" s="90"/>
      <c r="F24" s="14"/>
      <c r="G24" s="14"/>
      <c r="H24" s="5">
        <f t="shared" si="3"/>
        <v>0</v>
      </c>
      <c r="I24" s="5">
        <f t="shared" si="4"/>
        <v>0</v>
      </c>
      <c r="J24" s="5">
        <f t="shared" si="5"/>
        <v>0</v>
      </c>
    </row>
    <row r="25" spans="1:10" ht="15.75" thickBot="1">
      <c r="A25" s="146" t="s">
        <v>22</v>
      </c>
      <c r="B25" s="146"/>
      <c r="C25" s="146"/>
      <c r="D25" s="146"/>
      <c r="E25" s="146"/>
      <c r="F25" s="146"/>
      <c r="G25" s="146"/>
      <c r="H25" s="15">
        <f>SUM(H14:H24)</f>
        <v>0</v>
      </c>
      <c r="I25" s="15">
        <f>SUM(I14:I24)</f>
        <v>0</v>
      </c>
      <c r="J25" s="15">
        <f>SUM(J14:J24)</f>
        <v>0</v>
      </c>
    </row>
    <row r="26" spans="1:10">
      <c r="A26" s="125"/>
      <c r="B26" s="125"/>
      <c r="C26" s="125"/>
      <c r="D26" s="125"/>
      <c r="E26" s="125"/>
      <c r="F26" s="125"/>
      <c r="G26" s="125"/>
      <c r="H26" s="125"/>
      <c r="I26" s="125"/>
      <c r="J26" s="125"/>
    </row>
    <row r="27" spans="1:10" ht="22.5">
      <c r="A27" s="155" t="s">
        <v>23</v>
      </c>
      <c r="B27" s="147" t="s">
        <v>24</v>
      </c>
      <c r="C27" s="83" t="s">
        <v>25</v>
      </c>
      <c r="D27" s="84" t="s">
        <v>314</v>
      </c>
      <c r="E27" s="83" t="s">
        <v>236</v>
      </c>
      <c r="F27" s="85"/>
      <c r="G27" s="85"/>
      <c r="H27" s="85">
        <f>ROUND((F27*G27),2)</f>
        <v>0</v>
      </c>
      <c r="I27" s="85">
        <f>ROUND((H27*0.24),2)</f>
        <v>0</v>
      </c>
      <c r="J27" s="86">
        <f>H27+I27</f>
        <v>0</v>
      </c>
    </row>
    <row r="28" spans="1:10" ht="22.5">
      <c r="A28" s="155"/>
      <c r="B28" s="147"/>
      <c r="C28" s="83" t="s">
        <v>26</v>
      </c>
      <c r="D28" s="84" t="s">
        <v>28</v>
      </c>
      <c r="E28" s="83" t="s">
        <v>236</v>
      </c>
      <c r="F28" s="85"/>
      <c r="G28" s="85"/>
      <c r="H28" s="85">
        <f t="shared" ref="H28:H30" si="6">ROUND((F28*G28),2)</f>
        <v>0</v>
      </c>
      <c r="I28" s="85">
        <f t="shared" ref="I28:I44" si="7">ROUND((H28*0.24),2)</f>
        <v>0</v>
      </c>
      <c r="J28" s="86">
        <f t="shared" ref="J28:J30" si="8">H28+I28</f>
        <v>0</v>
      </c>
    </row>
    <row r="29" spans="1:10" ht="22.5">
      <c r="A29" s="155"/>
      <c r="B29" s="147"/>
      <c r="C29" s="83" t="s">
        <v>27</v>
      </c>
      <c r="D29" s="84" t="s">
        <v>315</v>
      </c>
      <c r="E29" s="83" t="s">
        <v>236</v>
      </c>
      <c r="F29" s="85"/>
      <c r="G29" s="85"/>
      <c r="H29" s="85">
        <f t="shared" si="6"/>
        <v>0</v>
      </c>
      <c r="I29" s="85">
        <f t="shared" si="7"/>
        <v>0</v>
      </c>
      <c r="J29" s="86">
        <f t="shared" si="8"/>
        <v>0</v>
      </c>
    </row>
    <row r="30" spans="1:10" ht="22.5">
      <c r="A30" s="155"/>
      <c r="B30" s="147"/>
      <c r="C30" s="83" t="s">
        <v>29</v>
      </c>
      <c r="D30" s="84" t="s">
        <v>33</v>
      </c>
      <c r="E30" s="83" t="s">
        <v>236</v>
      </c>
      <c r="F30" s="85"/>
      <c r="G30" s="85"/>
      <c r="H30" s="85">
        <f t="shared" si="6"/>
        <v>0</v>
      </c>
      <c r="I30" s="85">
        <f t="shared" si="7"/>
        <v>0</v>
      </c>
      <c r="J30" s="86">
        <f t="shared" si="8"/>
        <v>0</v>
      </c>
    </row>
    <row r="31" spans="1:10">
      <c r="A31" s="155"/>
      <c r="B31" s="147"/>
      <c r="C31" s="83" t="s">
        <v>31</v>
      </c>
      <c r="D31" s="84" t="s">
        <v>30</v>
      </c>
      <c r="E31" s="83" t="s">
        <v>236</v>
      </c>
      <c r="F31" s="85"/>
      <c r="G31" s="85"/>
      <c r="H31" s="85">
        <f t="shared" ref="H31:H33" si="9">ROUND((F31*G31),2)</f>
        <v>0</v>
      </c>
      <c r="I31" s="85">
        <f t="shared" ref="I31:I33" si="10">ROUND((H31*0.24),2)</f>
        <v>0</v>
      </c>
      <c r="J31" s="86">
        <f t="shared" ref="J31:J33" si="11">H31+I31</f>
        <v>0</v>
      </c>
    </row>
    <row r="32" spans="1:10">
      <c r="A32" s="155"/>
      <c r="B32" s="147"/>
      <c r="C32" s="83" t="s">
        <v>32</v>
      </c>
      <c r="D32" s="84" t="s">
        <v>316</v>
      </c>
      <c r="E32" s="83" t="s">
        <v>236</v>
      </c>
      <c r="F32" s="85"/>
      <c r="G32" s="85"/>
      <c r="H32" s="85">
        <f t="shared" si="9"/>
        <v>0</v>
      </c>
      <c r="I32" s="85">
        <f t="shared" si="10"/>
        <v>0</v>
      </c>
      <c r="J32" s="86">
        <f t="shared" si="11"/>
        <v>0</v>
      </c>
    </row>
    <row r="33" spans="1:10">
      <c r="A33" s="155"/>
      <c r="B33" s="147"/>
      <c r="C33" s="83"/>
      <c r="D33" s="84" t="s">
        <v>34</v>
      </c>
      <c r="E33" s="83" t="s">
        <v>235</v>
      </c>
      <c r="F33" s="85"/>
      <c r="G33" s="85"/>
      <c r="H33" s="85">
        <f t="shared" si="9"/>
        <v>0</v>
      </c>
      <c r="I33" s="85">
        <f t="shared" si="10"/>
        <v>0</v>
      </c>
      <c r="J33" s="86">
        <f t="shared" si="11"/>
        <v>0</v>
      </c>
    </row>
    <row r="34" spans="1:10">
      <c r="A34" s="155"/>
      <c r="B34" s="144"/>
      <c r="C34" s="144"/>
      <c r="D34" s="144"/>
      <c r="E34" s="144"/>
      <c r="F34" s="144"/>
      <c r="G34" s="144"/>
      <c r="H34" s="144"/>
      <c r="I34" s="144"/>
      <c r="J34" s="145"/>
    </row>
    <row r="35" spans="1:10" ht="22.5">
      <c r="A35" s="155"/>
      <c r="B35" s="147" t="s">
        <v>324</v>
      </c>
      <c r="C35" s="83" t="s">
        <v>35</v>
      </c>
      <c r="D35" s="84" t="s">
        <v>237</v>
      </c>
      <c r="E35" s="83" t="s">
        <v>236</v>
      </c>
      <c r="F35" s="85"/>
      <c r="G35" s="85"/>
      <c r="H35" s="85">
        <f t="shared" ref="H35" si="12">ROUND((F35*G35),2)</f>
        <v>0</v>
      </c>
      <c r="I35" s="85">
        <f t="shared" si="7"/>
        <v>0</v>
      </c>
      <c r="J35" s="86">
        <f t="shared" ref="J35" si="13">H35+I35</f>
        <v>0</v>
      </c>
    </row>
    <row r="36" spans="1:10" ht="22.5">
      <c r="A36" s="155"/>
      <c r="B36" s="147"/>
      <c r="C36" s="83" t="s">
        <v>317</v>
      </c>
      <c r="D36" s="84" t="s">
        <v>318</v>
      </c>
      <c r="E36" s="83" t="s">
        <v>236</v>
      </c>
      <c r="F36" s="85"/>
      <c r="G36" s="85"/>
      <c r="H36" s="85">
        <f t="shared" ref="H36:H42" si="14">ROUND((F36*G36),2)</f>
        <v>0</v>
      </c>
      <c r="I36" s="85">
        <f t="shared" si="7"/>
        <v>0</v>
      </c>
      <c r="J36" s="86">
        <f t="shared" ref="J36:J42" si="15">H36+I36</f>
        <v>0</v>
      </c>
    </row>
    <row r="37" spans="1:10" ht="22.5">
      <c r="A37" s="155"/>
      <c r="B37" s="147"/>
      <c r="C37" s="83" t="s">
        <v>36</v>
      </c>
      <c r="D37" s="84" t="s">
        <v>319</v>
      </c>
      <c r="E37" s="83" t="s">
        <v>236</v>
      </c>
      <c r="F37" s="85"/>
      <c r="G37" s="85"/>
      <c r="H37" s="85">
        <f t="shared" si="14"/>
        <v>0</v>
      </c>
      <c r="I37" s="85">
        <f t="shared" si="7"/>
        <v>0</v>
      </c>
      <c r="J37" s="86">
        <f t="shared" si="15"/>
        <v>0</v>
      </c>
    </row>
    <row r="38" spans="1:10" ht="22.5">
      <c r="A38" s="155"/>
      <c r="B38" s="147"/>
      <c r="C38" s="83" t="s">
        <v>320</v>
      </c>
      <c r="D38" s="84" t="s">
        <v>321</v>
      </c>
      <c r="E38" s="83" t="s">
        <v>236</v>
      </c>
      <c r="F38" s="85"/>
      <c r="G38" s="85"/>
      <c r="H38" s="85">
        <f t="shared" si="14"/>
        <v>0</v>
      </c>
      <c r="I38" s="85">
        <f t="shared" ref="I38:I39" si="16">ROUND((H38*0.24),2)</f>
        <v>0</v>
      </c>
      <c r="J38" s="86">
        <f t="shared" si="15"/>
        <v>0</v>
      </c>
    </row>
    <row r="39" spans="1:10" ht="22.5">
      <c r="A39" s="155"/>
      <c r="B39" s="147"/>
      <c r="C39" s="83" t="s">
        <v>37</v>
      </c>
      <c r="D39" s="84" t="s">
        <v>43</v>
      </c>
      <c r="E39" s="83" t="s">
        <v>236</v>
      </c>
      <c r="F39" s="85"/>
      <c r="G39" s="85"/>
      <c r="H39" s="85">
        <f t="shared" si="14"/>
        <v>0</v>
      </c>
      <c r="I39" s="85">
        <f t="shared" si="16"/>
        <v>0</v>
      </c>
      <c r="J39" s="86">
        <f t="shared" si="15"/>
        <v>0</v>
      </c>
    </row>
    <row r="40" spans="1:10" ht="22.5">
      <c r="A40" s="155"/>
      <c r="B40" s="147"/>
      <c r="C40" s="83" t="s">
        <v>322</v>
      </c>
      <c r="D40" s="84" t="s">
        <v>323</v>
      </c>
      <c r="E40" s="83" t="s">
        <v>236</v>
      </c>
      <c r="F40" s="85"/>
      <c r="G40" s="85"/>
      <c r="H40" s="85">
        <f t="shared" si="14"/>
        <v>0</v>
      </c>
      <c r="I40" s="85">
        <f t="shared" si="7"/>
        <v>0</v>
      </c>
      <c r="J40" s="86">
        <f t="shared" si="15"/>
        <v>0</v>
      </c>
    </row>
    <row r="41" spans="1:10">
      <c r="A41" s="155"/>
      <c r="B41" s="147"/>
      <c r="C41" s="83" t="s">
        <v>38</v>
      </c>
      <c r="D41" s="84" t="s">
        <v>46</v>
      </c>
      <c r="E41" s="83" t="s">
        <v>234</v>
      </c>
      <c r="F41" s="85"/>
      <c r="G41" s="85"/>
      <c r="H41" s="85">
        <f t="shared" si="14"/>
        <v>0</v>
      </c>
      <c r="I41" s="85">
        <f t="shared" si="7"/>
        <v>0</v>
      </c>
      <c r="J41" s="86">
        <f t="shared" si="15"/>
        <v>0</v>
      </c>
    </row>
    <row r="42" spans="1:10">
      <c r="A42" s="155"/>
      <c r="B42" s="147"/>
      <c r="C42" s="83" t="s">
        <v>39</v>
      </c>
      <c r="D42" s="84" t="s">
        <v>48</v>
      </c>
      <c r="E42" s="83" t="s">
        <v>20</v>
      </c>
      <c r="F42" s="85"/>
      <c r="G42" s="85"/>
      <c r="H42" s="85">
        <f t="shared" si="14"/>
        <v>0</v>
      </c>
      <c r="I42" s="85">
        <f t="shared" si="7"/>
        <v>0</v>
      </c>
      <c r="J42" s="86">
        <f t="shared" si="15"/>
        <v>0</v>
      </c>
    </row>
    <row r="43" spans="1:10">
      <c r="A43" s="155"/>
      <c r="B43" s="147"/>
      <c r="C43" s="83" t="s">
        <v>40</v>
      </c>
      <c r="D43" s="84" t="s">
        <v>50</v>
      </c>
      <c r="E43" s="83" t="s">
        <v>20</v>
      </c>
      <c r="F43" s="85"/>
      <c r="G43" s="85"/>
      <c r="H43" s="85">
        <f t="shared" ref="H43" si="17">ROUND((F43*G43),2)</f>
        <v>0</v>
      </c>
      <c r="I43" s="85">
        <f t="shared" si="7"/>
        <v>0</v>
      </c>
      <c r="J43" s="86">
        <f t="shared" ref="J43:J44" si="18">H43+I43</f>
        <v>0</v>
      </c>
    </row>
    <row r="44" spans="1:10" ht="15.75" thickBot="1">
      <c r="A44" s="156"/>
      <c r="B44" s="157"/>
      <c r="C44" s="92"/>
      <c r="D44" s="93" t="s">
        <v>34</v>
      </c>
      <c r="E44" s="94" t="s">
        <v>235</v>
      </c>
      <c r="F44" s="95"/>
      <c r="G44" s="95"/>
      <c r="H44" s="95">
        <f>ROUND((F44*G44),2)</f>
        <v>0</v>
      </c>
      <c r="I44" s="95">
        <f t="shared" si="7"/>
        <v>0</v>
      </c>
      <c r="J44" s="96">
        <f t="shared" si="18"/>
        <v>0</v>
      </c>
    </row>
    <row r="45" spans="1:10" ht="15.75" thickBot="1">
      <c r="A45" s="141" t="s">
        <v>188</v>
      </c>
      <c r="B45" s="141"/>
      <c r="C45" s="141"/>
      <c r="D45" s="141"/>
      <c r="E45" s="141"/>
      <c r="F45" s="141"/>
      <c r="G45" s="141"/>
      <c r="H45" s="13">
        <f>SUM(H27:H44)</f>
        <v>0</v>
      </c>
      <c r="I45" s="13">
        <f>SUM(I27:I44)</f>
        <v>0</v>
      </c>
      <c r="J45" s="13">
        <f>SUM(J27:J44)</f>
        <v>0</v>
      </c>
    </row>
    <row r="46" spans="1:10">
      <c r="A46" s="125"/>
      <c r="B46" s="125"/>
      <c r="C46" s="125"/>
      <c r="D46" s="125"/>
      <c r="E46" s="125"/>
      <c r="F46" s="125"/>
      <c r="G46" s="125"/>
      <c r="H46" s="125"/>
      <c r="I46" s="125"/>
      <c r="J46" s="125"/>
    </row>
    <row r="47" spans="1:10" ht="22.5">
      <c r="A47" s="142" t="s">
        <v>53</v>
      </c>
      <c r="B47" s="128" t="s">
        <v>336</v>
      </c>
      <c r="C47" s="79" t="s">
        <v>41</v>
      </c>
      <c r="D47" s="78" t="s">
        <v>325</v>
      </c>
      <c r="E47" s="79" t="s">
        <v>234</v>
      </c>
      <c r="F47" s="5"/>
      <c r="G47" s="5"/>
      <c r="H47" s="5">
        <f t="shared" ref="H47" si="19">ROUND((F47*G47),2)</f>
        <v>0</v>
      </c>
      <c r="I47" s="5">
        <f>ROUND((H47*0.24),2)</f>
        <v>0</v>
      </c>
      <c r="J47" s="5">
        <f t="shared" ref="J47" si="20">H47+I47</f>
        <v>0</v>
      </c>
    </row>
    <row r="48" spans="1:10" ht="22.5">
      <c r="A48" s="142"/>
      <c r="B48" s="131"/>
      <c r="C48" s="79" t="s">
        <v>42</v>
      </c>
      <c r="D48" s="78" t="s">
        <v>326</v>
      </c>
      <c r="E48" s="79" t="s">
        <v>234</v>
      </c>
      <c r="F48" s="5"/>
      <c r="G48" s="5"/>
      <c r="H48" s="5">
        <f t="shared" ref="H48:H58" si="21">ROUND((F48*G48),2)</f>
        <v>0</v>
      </c>
      <c r="I48" s="5">
        <f t="shared" ref="I48:I86" si="22">ROUND((H48*0.24),2)</f>
        <v>0</v>
      </c>
      <c r="J48" s="5">
        <f t="shared" ref="J48:J58" si="23">H48+I48</f>
        <v>0</v>
      </c>
    </row>
    <row r="49" spans="1:10" ht="22.5">
      <c r="A49" s="142"/>
      <c r="B49" s="131"/>
      <c r="C49" s="79" t="s">
        <v>44</v>
      </c>
      <c r="D49" s="78" t="s">
        <v>327</v>
      </c>
      <c r="E49" s="79" t="s">
        <v>234</v>
      </c>
      <c r="F49" s="5"/>
      <c r="G49" s="5"/>
      <c r="H49" s="5">
        <f t="shared" si="21"/>
        <v>0</v>
      </c>
      <c r="I49" s="5">
        <f t="shared" si="22"/>
        <v>0</v>
      </c>
      <c r="J49" s="5">
        <f t="shared" si="23"/>
        <v>0</v>
      </c>
    </row>
    <row r="50" spans="1:10" ht="22.5">
      <c r="A50" s="142"/>
      <c r="B50" s="131"/>
      <c r="C50" s="79" t="s">
        <v>45</v>
      </c>
      <c r="D50" s="78" t="s">
        <v>328</v>
      </c>
      <c r="E50" s="79" t="s">
        <v>234</v>
      </c>
      <c r="F50" s="5"/>
      <c r="G50" s="5"/>
      <c r="H50" s="5">
        <f t="shared" si="21"/>
        <v>0</v>
      </c>
      <c r="I50" s="5">
        <f t="shared" si="22"/>
        <v>0</v>
      </c>
      <c r="J50" s="5">
        <f t="shared" si="23"/>
        <v>0</v>
      </c>
    </row>
    <row r="51" spans="1:10">
      <c r="A51" s="142"/>
      <c r="B51" s="131"/>
      <c r="C51" s="79" t="s">
        <v>47</v>
      </c>
      <c r="D51" s="78" t="s">
        <v>58</v>
      </c>
      <c r="E51" s="79" t="s">
        <v>234</v>
      </c>
      <c r="F51" s="5"/>
      <c r="G51" s="5"/>
      <c r="H51" s="5">
        <f t="shared" si="21"/>
        <v>0</v>
      </c>
      <c r="I51" s="5">
        <f t="shared" si="22"/>
        <v>0</v>
      </c>
      <c r="J51" s="5">
        <f t="shared" si="23"/>
        <v>0</v>
      </c>
    </row>
    <row r="52" spans="1:10">
      <c r="A52" s="142"/>
      <c r="B52" s="131"/>
      <c r="C52" s="79" t="s">
        <v>49</v>
      </c>
      <c r="D52" s="78" t="s">
        <v>60</v>
      </c>
      <c r="E52" s="79" t="s">
        <v>234</v>
      </c>
      <c r="F52" s="5"/>
      <c r="G52" s="5"/>
      <c r="H52" s="85">
        <f t="shared" si="21"/>
        <v>0</v>
      </c>
      <c r="I52" s="85">
        <f t="shared" si="22"/>
        <v>0</v>
      </c>
      <c r="J52" s="86">
        <f t="shared" si="23"/>
        <v>0</v>
      </c>
    </row>
    <row r="53" spans="1:10" ht="22.5">
      <c r="A53" s="142"/>
      <c r="B53" s="131"/>
      <c r="C53" s="79" t="s">
        <v>51</v>
      </c>
      <c r="D53" s="78" t="s">
        <v>329</v>
      </c>
      <c r="E53" s="79" t="s">
        <v>234</v>
      </c>
      <c r="F53" s="5"/>
      <c r="G53" s="5"/>
      <c r="H53" s="85">
        <f t="shared" si="21"/>
        <v>0</v>
      </c>
      <c r="I53" s="85">
        <f t="shared" si="22"/>
        <v>0</v>
      </c>
      <c r="J53" s="86">
        <f t="shared" si="23"/>
        <v>0</v>
      </c>
    </row>
    <row r="54" spans="1:10">
      <c r="A54" s="142"/>
      <c r="B54" s="131"/>
      <c r="C54" s="79" t="s">
        <v>52</v>
      </c>
      <c r="D54" s="78" t="s">
        <v>330</v>
      </c>
      <c r="E54" s="79" t="s">
        <v>234</v>
      </c>
      <c r="F54" s="5"/>
      <c r="G54" s="5"/>
      <c r="H54" s="85">
        <f t="shared" si="21"/>
        <v>0</v>
      </c>
      <c r="I54" s="85">
        <f t="shared" si="22"/>
        <v>0</v>
      </c>
      <c r="J54" s="86">
        <f t="shared" si="23"/>
        <v>0</v>
      </c>
    </row>
    <row r="55" spans="1:10">
      <c r="A55" s="142"/>
      <c r="B55" s="131"/>
      <c r="C55" s="79" t="s">
        <v>331</v>
      </c>
      <c r="D55" s="78" t="s">
        <v>61</v>
      </c>
      <c r="E55" s="79" t="s">
        <v>234</v>
      </c>
      <c r="F55" s="5"/>
      <c r="G55" s="5"/>
      <c r="H55" s="85">
        <f t="shared" si="21"/>
        <v>0</v>
      </c>
      <c r="I55" s="85">
        <f t="shared" si="22"/>
        <v>0</v>
      </c>
      <c r="J55" s="86">
        <f t="shared" si="23"/>
        <v>0</v>
      </c>
    </row>
    <row r="56" spans="1:10" ht="22.5">
      <c r="A56" s="142"/>
      <c r="B56" s="131"/>
      <c r="C56" s="79" t="s">
        <v>332</v>
      </c>
      <c r="D56" s="78" t="s">
        <v>333</v>
      </c>
      <c r="E56" s="79" t="s">
        <v>234</v>
      </c>
      <c r="F56" s="5"/>
      <c r="G56" s="5"/>
      <c r="H56" s="85">
        <f t="shared" si="21"/>
        <v>0</v>
      </c>
      <c r="I56" s="85">
        <f t="shared" si="22"/>
        <v>0</v>
      </c>
      <c r="J56" s="86">
        <f t="shared" si="23"/>
        <v>0</v>
      </c>
    </row>
    <row r="57" spans="1:10" ht="22.5">
      <c r="A57" s="142"/>
      <c r="B57" s="131"/>
      <c r="C57" s="79" t="s">
        <v>334</v>
      </c>
      <c r="D57" s="78" t="s">
        <v>335</v>
      </c>
      <c r="E57" s="79" t="s">
        <v>234</v>
      </c>
      <c r="F57" s="5"/>
      <c r="G57" s="5"/>
      <c r="H57" s="85">
        <f t="shared" si="21"/>
        <v>0</v>
      </c>
      <c r="I57" s="85">
        <f t="shared" si="22"/>
        <v>0</v>
      </c>
      <c r="J57" s="86">
        <f t="shared" si="23"/>
        <v>0</v>
      </c>
    </row>
    <row r="58" spans="1:10">
      <c r="A58" s="142"/>
      <c r="B58" s="131"/>
      <c r="C58" s="79"/>
      <c r="D58" s="78" t="s">
        <v>34</v>
      </c>
      <c r="E58" s="79"/>
      <c r="F58" s="5"/>
      <c r="G58" s="5"/>
      <c r="H58" s="85">
        <f t="shared" si="21"/>
        <v>0</v>
      </c>
      <c r="I58" s="85">
        <f t="shared" si="22"/>
        <v>0</v>
      </c>
      <c r="J58" s="86">
        <f t="shared" si="23"/>
        <v>0</v>
      </c>
    </row>
    <row r="59" spans="1:10">
      <c r="A59" s="142"/>
      <c r="B59" s="130"/>
      <c r="C59" s="130"/>
      <c r="D59" s="130"/>
      <c r="E59" s="130"/>
      <c r="F59" s="130"/>
      <c r="G59" s="130"/>
      <c r="H59" s="130"/>
      <c r="I59" s="130"/>
      <c r="J59" s="130"/>
    </row>
    <row r="60" spans="1:10">
      <c r="A60" s="142"/>
      <c r="B60" s="128" t="s">
        <v>62</v>
      </c>
      <c r="C60" s="79" t="s">
        <v>54</v>
      </c>
      <c r="D60" s="78" t="s">
        <v>64</v>
      </c>
      <c r="E60" s="79" t="s">
        <v>234</v>
      </c>
      <c r="F60" s="5"/>
      <c r="G60" s="5"/>
      <c r="H60" s="5">
        <f t="shared" ref="H60" si="24">ROUND((F60*G60),2)</f>
        <v>0</v>
      </c>
      <c r="I60" s="5">
        <f t="shared" si="22"/>
        <v>0</v>
      </c>
      <c r="J60" s="5">
        <f t="shared" ref="J60" si="25">H60+I60</f>
        <v>0</v>
      </c>
    </row>
    <row r="61" spans="1:10">
      <c r="A61" s="142"/>
      <c r="B61" s="128"/>
      <c r="C61" s="79" t="s">
        <v>55</v>
      </c>
      <c r="D61" s="78" t="s">
        <v>337</v>
      </c>
      <c r="E61" s="79" t="s">
        <v>234</v>
      </c>
      <c r="F61" s="5"/>
      <c r="G61" s="5"/>
      <c r="H61" s="5">
        <f t="shared" ref="H61:H65" si="26">ROUND((F61*G61),2)</f>
        <v>0</v>
      </c>
      <c r="I61" s="5">
        <f t="shared" si="22"/>
        <v>0</v>
      </c>
      <c r="J61" s="5">
        <f t="shared" ref="J61:J65" si="27">H61+I61</f>
        <v>0</v>
      </c>
    </row>
    <row r="62" spans="1:10">
      <c r="A62" s="142"/>
      <c r="B62" s="128"/>
      <c r="C62" s="79" t="s">
        <v>56</v>
      </c>
      <c r="D62" s="78" t="s">
        <v>67</v>
      </c>
      <c r="E62" s="79" t="s">
        <v>234</v>
      </c>
      <c r="F62" s="5"/>
      <c r="G62" s="5"/>
      <c r="H62" s="5">
        <f t="shared" si="26"/>
        <v>0</v>
      </c>
      <c r="I62" s="5">
        <f t="shared" si="22"/>
        <v>0</v>
      </c>
      <c r="J62" s="5">
        <f t="shared" si="27"/>
        <v>0</v>
      </c>
    </row>
    <row r="63" spans="1:10">
      <c r="A63" s="142"/>
      <c r="B63" s="128"/>
      <c r="C63" s="79" t="s">
        <v>57</v>
      </c>
      <c r="D63" s="78" t="s">
        <v>69</v>
      </c>
      <c r="E63" s="79" t="s">
        <v>234</v>
      </c>
      <c r="F63" s="5"/>
      <c r="G63" s="5"/>
      <c r="H63" s="85">
        <f t="shared" si="26"/>
        <v>0</v>
      </c>
      <c r="I63" s="85">
        <f t="shared" si="22"/>
        <v>0</v>
      </c>
      <c r="J63" s="86">
        <f t="shared" si="27"/>
        <v>0</v>
      </c>
    </row>
    <row r="64" spans="1:10" ht="22.5">
      <c r="A64" s="142"/>
      <c r="B64" s="128"/>
      <c r="C64" s="79" t="s">
        <v>59</v>
      </c>
      <c r="D64" s="78" t="s">
        <v>71</v>
      </c>
      <c r="E64" s="79" t="s">
        <v>234</v>
      </c>
      <c r="F64" s="5"/>
      <c r="G64" s="5"/>
      <c r="H64" s="85">
        <f t="shared" si="26"/>
        <v>0</v>
      </c>
      <c r="I64" s="85">
        <f t="shared" si="22"/>
        <v>0</v>
      </c>
      <c r="J64" s="86">
        <f t="shared" si="27"/>
        <v>0</v>
      </c>
    </row>
    <row r="65" spans="1:10">
      <c r="A65" s="142"/>
      <c r="B65" s="128"/>
      <c r="C65" s="79"/>
      <c r="D65" s="78" t="s">
        <v>34</v>
      </c>
      <c r="E65" s="79" t="s">
        <v>235</v>
      </c>
      <c r="F65" s="5"/>
      <c r="G65" s="5"/>
      <c r="H65" s="85">
        <f t="shared" si="26"/>
        <v>0</v>
      </c>
      <c r="I65" s="85">
        <f t="shared" si="22"/>
        <v>0</v>
      </c>
      <c r="J65" s="86">
        <f t="shared" si="27"/>
        <v>0</v>
      </c>
    </row>
    <row r="66" spans="1:10">
      <c r="A66" s="142"/>
      <c r="B66" s="130"/>
      <c r="C66" s="130"/>
      <c r="D66" s="130"/>
      <c r="E66" s="130"/>
      <c r="F66" s="130"/>
      <c r="G66" s="130"/>
      <c r="H66" s="130"/>
      <c r="I66" s="130"/>
      <c r="J66" s="130"/>
    </row>
    <row r="67" spans="1:10" ht="25.5" customHeight="1">
      <c r="A67" s="142"/>
      <c r="B67" s="128" t="s">
        <v>343</v>
      </c>
      <c r="C67" s="79" t="s">
        <v>63</v>
      </c>
      <c r="D67" s="78" t="s">
        <v>85</v>
      </c>
      <c r="E67" s="79" t="s">
        <v>234</v>
      </c>
      <c r="F67" s="5"/>
      <c r="G67" s="5"/>
      <c r="H67" s="5">
        <f t="shared" ref="H67" si="28">ROUND((F67*G67),2)</f>
        <v>0</v>
      </c>
      <c r="I67" s="5">
        <f t="shared" si="22"/>
        <v>0</v>
      </c>
      <c r="J67" s="5">
        <f t="shared" ref="J67" si="29">H67+I67</f>
        <v>0</v>
      </c>
    </row>
    <row r="68" spans="1:10" ht="25.5" customHeight="1">
      <c r="A68" s="142"/>
      <c r="B68" s="128"/>
      <c r="C68" s="79" t="s">
        <v>65</v>
      </c>
      <c r="D68" s="78" t="s">
        <v>281</v>
      </c>
      <c r="E68" s="79" t="s">
        <v>234</v>
      </c>
      <c r="F68" s="5"/>
      <c r="G68" s="5"/>
      <c r="H68" s="5">
        <f t="shared" ref="H68:H74" si="30">ROUND((F68*G68),2)</f>
        <v>0</v>
      </c>
      <c r="I68" s="5">
        <f t="shared" si="22"/>
        <v>0</v>
      </c>
      <c r="J68" s="5">
        <f t="shared" ref="J68:J74" si="31">H68+I68</f>
        <v>0</v>
      </c>
    </row>
    <row r="69" spans="1:10" ht="25.5" customHeight="1">
      <c r="A69" s="142"/>
      <c r="B69" s="128"/>
      <c r="C69" s="79" t="s">
        <v>66</v>
      </c>
      <c r="D69" s="78" t="s">
        <v>282</v>
      </c>
      <c r="E69" s="79" t="s">
        <v>234</v>
      </c>
      <c r="F69" s="5"/>
      <c r="G69" s="5"/>
      <c r="H69" s="5">
        <f t="shared" si="30"/>
        <v>0</v>
      </c>
      <c r="I69" s="5">
        <f t="shared" si="22"/>
        <v>0</v>
      </c>
      <c r="J69" s="5">
        <f t="shared" si="31"/>
        <v>0</v>
      </c>
    </row>
    <row r="70" spans="1:10" ht="25.5" customHeight="1">
      <c r="A70" s="142"/>
      <c r="B70" s="128"/>
      <c r="C70" s="79" t="s">
        <v>68</v>
      </c>
      <c r="D70" s="78" t="s">
        <v>338</v>
      </c>
      <c r="E70" s="79" t="s">
        <v>234</v>
      </c>
      <c r="F70" s="5"/>
      <c r="G70" s="5"/>
      <c r="H70" s="5">
        <f t="shared" si="30"/>
        <v>0</v>
      </c>
      <c r="I70" s="5">
        <f t="shared" si="22"/>
        <v>0</v>
      </c>
      <c r="J70" s="5">
        <f t="shared" si="31"/>
        <v>0</v>
      </c>
    </row>
    <row r="71" spans="1:10" ht="25.5" customHeight="1">
      <c r="A71" s="142"/>
      <c r="B71" s="128"/>
      <c r="C71" s="79" t="s">
        <v>70</v>
      </c>
      <c r="D71" s="78" t="s">
        <v>79</v>
      </c>
      <c r="E71" s="79" t="s">
        <v>234</v>
      </c>
      <c r="F71" s="5"/>
      <c r="G71" s="5"/>
      <c r="H71" s="85">
        <f t="shared" si="30"/>
        <v>0</v>
      </c>
      <c r="I71" s="85">
        <f t="shared" si="22"/>
        <v>0</v>
      </c>
      <c r="J71" s="86">
        <f t="shared" si="31"/>
        <v>0</v>
      </c>
    </row>
    <row r="72" spans="1:10" ht="25.5" customHeight="1">
      <c r="A72" s="142"/>
      <c r="B72" s="128"/>
      <c r="C72" s="79" t="s">
        <v>339</v>
      </c>
      <c r="D72" s="78" t="s">
        <v>340</v>
      </c>
      <c r="E72" s="79" t="s">
        <v>234</v>
      </c>
      <c r="F72" s="5"/>
      <c r="G72" s="5"/>
      <c r="H72" s="85">
        <f t="shared" si="30"/>
        <v>0</v>
      </c>
      <c r="I72" s="85">
        <f t="shared" si="22"/>
        <v>0</v>
      </c>
      <c r="J72" s="86">
        <f t="shared" si="31"/>
        <v>0</v>
      </c>
    </row>
    <row r="73" spans="1:10" ht="25.5" customHeight="1">
      <c r="A73" s="142"/>
      <c r="B73" s="128"/>
      <c r="C73" s="79" t="s">
        <v>341</v>
      </c>
      <c r="D73" s="78" t="s">
        <v>342</v>
      </c>
      <c r="E73" s="79" t="s">
        <v>234</v>
      </c>
      <c r="F73" s="5"/>
      <c r="G73" s="5"/>
      <c r="H73" s="85">
        <f t="shared" si="30"/>
        <v>0</v>
      </c>
      <c r="I73" s="85">
        <f t="shared" si="22"/>
        <v>0</v>
      </c>
      <c r="J73" s="86">
        <f t="shared" si="31"/>
        <v>0</v>
      </c>
    </row>
    <row r="74" spans="1:10" ht="25.5" customHeight="1">
      <c r="A74" s="142"/>
      <c r="B74" s="128"/>
      <c r="C74" s="79"/>
      <c r="D74" s="78" t="s">
        <v>34</v>
      </c>
      <c r="E74" s="79" t="s">
        <v>235</v>
      </c>
      <c r="F74" s="5"/>
      <c r="G74" s="5"/>
      <c r="H74" s="5">
        <f t="shared" si="30"/>
        <v>0</v>
      </c>
      <c r="I74" s="5">
        <f t="shared" si="22"/>
        <v>0</v>
      </c>
      <c r="J74" s="5">
        <f t="shared" si="31"/>
        <v>0</v>
      </c>
    </row>
    <row r="75" spans="1:10">
      <c r="A75" s="142"/>
      <c r="B75" s="130"/>
      <c r="C75" s="130"/>
      <c r="D75" s="130"/>
      <c r="E75" s="130"/>
      <c r="F75" s="130"/>
      <c r="G75" s="130"/>
      <c r="H75" s="130"/>
      <c r="I75" s="130"/>
      <c r="J75" s="130"/>
    </row>
    <row r="76" spans="1:10" ht="29.25" customHeight="1">
      <c r="A76" s="142"/>
      <c r="B76" s="128" t="s">
        <v>350</v>
      </c>
      <c r="C76" s="79" t="s">
        <v>72</v>
      </c>
      <c r="D76" s="78" t="s">
        <v>344</v>
      </c>
      <c r="E76" s="79" t="s">
        <v>234</v>
      </c>
      <c r="F76" s="5"/>
      <c r="G76" s="5"/>
      <c r="H76" s="5">
        <f t="shared" ref="H76" si="32">ROUND((F76*G76),2)</f>
        <v>0</v>
      </c>
      <c r="I76" s="5">
        <f t="shared" si="22"/>
        <v>0</v>
      </c>
      <c r="J76" s="5">
        <f t="shared" ref="J76" si="33">H76+I76</f>
        <v>0</v>
      </c>
    </row>
    <row r="77" spans="1:10" ht="29.25" customHeight="1">
      <c r="A77" s="142"/>
      <c r="B77" s="128"/>
      <c r="C77" s="79" t="s">
        <v>73</v>
      </c>
      <c r="D77" s="78" t="s">
        <v>282</v>
      </c>
      <c r="E77" s="79" t="s">
        <v>234</v>
      </c>
      <c r="F77" s="5"/>
      <c r="G77" s="5"/>
      <c r="H77" s="5">
        <f t="shared" ref="H77:H86" si="34">ROUND((F77*G77),2)</f>
        <v>0</v>
      </c>
      <c r="I77" s="5">
        <f t="shared" si="22"/>
        <v>0</v>
      </c>
      <c r="J77" s="5">
        <f t="shared" ref="J77:J86" si="35">H77+I77</f>
        <v>0</v>
      </c>
    </row>
    <row r="78" spans="1:10" ht="29.25" customHeight="1">
      <c r="A78" s="142"/>
      <c r="B78" s="128"/>
      <c r="C78" s="79" t="s">
        <v>74</v>
      </c>
      <c r="D78" s="78" t="s">
        <v>85</v>
      </c>
      <c r="E78" s="79" t="s">
        <v>234</v>
      </c>
      <c r="F78" s="5"/>
      <c r="G78" s="5"/>
      <c r="H78" s="5">
        <f t="shared" si="34"/>
        <v>0</v>
      </c>
      <c r="I78" s="5">
        <f t="shared" si="22"/>
        <v>0</v>
      </c>
      <c r="J78" s="5">
        <f t="shared" si="35"/>
        <v>0</v>
      </c>
    </row>
    <row r="79" spans="1:10" ht="29.25" customHeight="1">
      <c r="A79" s="142"/>
      <c r="B79" s="128"/>
      <c r="C79" s="79" t="s">
        <v>75</v>
      </c>
      <c r="D79" s="78" t="s">
        <v>281</v>
      </c>
      <c r="E79" s="79" t="s">
        <v>234</v>
      </c>
      <c r="F79" s="5"/>
      <c r="G79" s="5"/>
      <c r="H79" s="5">
        <f t="shared" ref="H79:H85" si="36">ROUND((F79*G79),2)</f>
        <v>0</v>
      </c>
      <c r="I79" s="5">
        <f t="shared" ref="I79:I85" si="37">ROUND((H79*0.24),2)</f>
        <v>0</v>
      </c>
      <c r="J79" s="5">
        <f t="shared" ref="J79:J85" si="38">H79+I79</f>
        <v>0</v>
      </c>
    </row>
    <row r="80" spans="1:10" ht="29.25" customHeight="1">
      <c r="A80" s="142"/>
      <c r="B80" s="128"/>
      <c r="C80" s="79" t="s">
        <v>76</v>
      </c>
      <c r="D80" s="78" t="s">
        <v>87</v>
      </c>
      <c r="E80" s="79" t="s">
        <v>234</v>
      </c>
      <c r="F80" s="5"/>
      <c r="G80" s="5"/>
      <c r="H80" s="5">
        <f t="shared" si="36"/>
        <v>0</v>
      </c>
      <c r="I80" s="5">
        <f t="shared" si="37"/>
        <v>0</v>
      </c>
      <c r="J80" s="5">
        <f t="shared" si="38"/>
        <v>0</v>
      </c>
    </row>
    <row r="81" spans="1:10" ht="29.25" customHeight="1">
      <c r="A81" s="142"/>
      <c r="B81" s="128"/>
      <c r="C81" s="79" t="s">
        <v>77</v>
      </c>
      <c r="D81" s="78" t="s">
        <v>91</v>
      </c>
      <c r="E81" s="79" t="s">
        <v>234</v>
      </c>
      <c r="F81" s="5"/>
      <c r="G81" s="5"/>
      <c r="H81" s="5">
        <f t="shared" si="36"/>
        <v>0</v>
      </c>
      <c r="I81" s="5">
        <f t="shared" si="37"/>
        <v>0</v>
      </c>
      <c r="J81" s="5">
        <f t="shared" si="38"/>
        <v>0</v>
      </c>
    </row>
    <row r="82" spans="1:10" ht="29.25" customHeight="1">
      <c r="A82" s="142"/>
      <c r="B82" s="128"/>
      <c r="C82" s="79" t="s">
        <v>78</v>
      </c>
      <c r="D82" s="78" t="s">
        <v>345</v>
      </c>
      <c r="E82" s="79" t="s">
        <v>234</v>
      </c>
      <c r="F82" s="5"/>
      <c r="G82" s="5"/>
      <c r="H82" s="5">
        <f t="shared" si="36"/>
        <v>0</v>
      </c>
      <c r="I82" s="5">
        <f t="shared" si="37"/>
        <v>0</v>
      </c>
      <c r="J82" s="5">
        <f t="shared" si="38"/>
        <v>0</v>
      </c>
    </row>
    <row r="83" spans="1:10" ht="29.25" customHeight="1">
      <c r="A83" s="142"/>
      <c r="B83" s="128"/>
      <c r="C83" s="79" t="s">
        <v>283</v>
      </c>
      <c r="D83" s="78" t="s">
        <v>93</v>
      </c>
      <c r="E83" s="79" t="s">
        <v>234</v>
      </c>
      <c r="F83" s="5"/>
      <c r="G83" s="5"/>
      <c r="H83" s="5">
        <f t="shared" si="36"/>
        <v>0</v>
      </c>
      <c r="I83" s="5">
        <f t="shared" si="37"/>
        <v>0</v>
      </c>
      <c r="J83" s="5">
        <f t="shared" si="38"/>
        <v>0</v>
      </c>
    </row>
    <row r="84" spans="1:10" ht="29.25" customHeight="1">
      <c r="A84" s="142"/>
      <c r="B84" s="128"/>
      <c r="C84" s="79" t="s">
        <v>346</v>
      </c>
      <c r="D84" s="78" t="s">
        <v>347</v>
      </c>
      <c r="E84" s="79" t="s">
        <v>234</v>
      </c>
      <c r="F84" s="5"/>
      <c r="G84" s="5"/>
      <c r="H84" s="5">
        <f t="shared" si="36"/>
        <v>0</v>
      </c>
      <c r="I84" s="5">
        <f t="shared" si="37"/>
        <v>0</v>
      </c>
      <c r="J84" s="5">
        <f t="shared" si="38"/>
        <v>0</v>
      </c>
    </row>
    <row r="85" spans="1:10" ht="56.25">
      <c r="A85" s="142"/>
      <c r="B85" s="128"/>
      <c r="C85" s="79" t="s">
        <v>348</v>
      </c>
      <c r="D85" s="78" t="s">
        <v>349</v>
      </c>
      <c r="E85" s="79" t="s">
        <v>20</v>
      </c>
      <c r="F85" s="5"/>
      <c r="G85" s="5"/>
      <c r="H85" s="5">
        <f t="shared" si="36"/>
        <v>0</v>
      </c>
      <c r="I85" s="5">
        <f t="shared" si="37"/>
        <v>0</v>
      </c>
      <c r="J85" s="5">
        <f t="shared" si="38"/>
        <v>0</v>
      </c>
    </row>
    <row r="86" spans="1:10" ht="15.75" thickBot="1">
      <c r="A86" s="143"/>
      <c r="B86" s="129"/>
      <c r="C86" s="90"/>
      <c r="D86" s="91" t="s">
        <v>34</v>
      </c>
      <c r="E86" s="90" t="s">
        <v>235</v>
      </c>
      <c r="F86" s="7"/>
      <c r="G86" s="7"/>
      <c r="H86" s="7">
        <f t="shared" si="34"/>
        <v>0</v>
      </c>
      <c r="I86" s="7">
        <f t="shared" si="22"/>
        <v>0</v>
      </c>
      <c r="J86" s="7">
        <f t="shared" si="35"/>
        <v>0</v>
      </c>
    </row>
    <row r="87" spans="1:10" ht="15.75" thickBot="1">
      <c r="A87" s="138" t="s">
        <v>189</v>
      </c>
      <c r="B87" s="138"/>
      <c r="C87" s="138"/>
      <c r="D87" s="138"/>
      <c r="E87" s="138"/>
      <c r="F87" s="138"/>
      <c r="G87" s="138"/>
      <c r="H87" s="12">
        <f>SUM(H47:H86)</f>
        <v>0</v>
      </c>
      <c r="I87" s="12">
        <f>SUM(I47:I86)</f>
        <v>0</v>
      </c>
      <c r="J87" s="12">
        <f>SUM(J47:J86)</f>
        <v>0</v>
      </c>
    </row>
    <row r="88" spans="1:10">
      <c r="A88" s="125"/>
      <c r="B88" s="125"/>
      <c r="C88" s="125"/>
      <c r="D88" s="125"/>
      <c r="E88" s="125"/>
      <c r="F88" s="125"/>
      <c r="G88" s="125"/>
      <c r="H88" s="125"/>
      <c r="I88" s="125"/>
      <c r="J88" s="125"/>
    </row>
    <row r="89" spans="1:10">
      <c r="A89" s="139" t="s">
        <v>94</v>
      </c>
      <c r="B89" s="128" t="s">
        <v>382</v>
      </c>
      <c r="C89" s="79" t="s">
        <v>80</v>
      </c>
      <c r="D89" s="78" t="s">
        <v>351</v>
      </c>
      <c r="E89" s="79" t="s">
        <v>234</v>
      </c>
      <c r="F89" s="5"/>
      <c r="G89" s="5"/>
      <c r="H89" s="5">
        <f t="shared" ref="H89" si="39">ROUND((F89*G89),2)</f>
        <v>0</v>
      </c>
      <c r="I89" s="5">
        <f>ROUND((H89*0.24),2)</f>
        <v>0</v>
      </c>
      <c r="J89" s="5">
        <f t="shared" ref="J89" si="40">H89+I89</f>
        <v>0</v>
      </c>
    </row>
    <row r="90" spans="1:10">
      <c r="A90" s="139"/>
      <c r="B90" s="131"/>
      <c r="C90" s="79" t="s">
        <v>81</v>
      </c>
      <c r="D90" s="78" t="s">
        <v>96</v>
      </c>
      <c r="E90" s="79" t="s">
        <v>234</v>
      </c>
      <c r="F90" s="5"/>
      <c r="G90" s="5"/>
      <c r="H90" s="5">
        <f t="shared" ref="H90:H97" si="41">ROUND((F90*G90),2)</f>
        <v>0</v>
      </c>
      <c r="I90" s="5">
        <f t="shared" ref="I90:I125" si="42">ROUND((H90*0.24),2)</f>
        <v>0</v>
      </c>
      <c r="J90" s="5">
        <f t="shared" ref="J90:J97" si="43">H90+I90</f>
        <v>0</v>
      </c>
    </row>
    <row r="91" spans="1:10" ht="22.5">
      <c r="A91" s="139"/>
      <c r="B91" s="131"/>
      <c r="C91" s="79" t="s">
        <v>82</v>
      </c>
      <c r="D91" s="78" t="s">
        <v>352</v>
      </c>
      <c r="E91" s="79" t="s">
        <v>234</v>
      </c>
      <c r="F91" s="5"/>
      <c r="G91" s="5"/>
      <c r="H91" s="5">
        <f t="shared" si="41"/>
        <v>0</v>
      </c>
      <c r="I91" s="5">
        <f t="shared" si="42"/>
        <v>0</v>
      </c>
      <c r="J91" s="5">
        <f t="shared" si="43"/>
        <v>0</v>
      </c>
    </row>
    <row r="92" spans="1:10" ht="22.5">
      <c r="A92" s="139"/>
      <c r="B92" s="131"/>
      <c r="C92" s="79" t="s">
        <v>83</v>
      </c>
      <c r="D92" s="78" t="s">
        <v>353</v>
      </c>
      <c r="E92" s="79" t="s">
        <v>234</v>
      </c>
      <c r="F92" s="5"/>
      <c r="G92" s="5"/>
      <c r="H92" s="5">
        <f t="shared" si="41"/>
        <v>0</v>
      </c>
      <c r="I92" s="5">
        <f t="shared" si="42"/>
        <v>0</v>
      </c>
      <c r="J92" s="5">
        <f t="shared" si="43"/>
        <v>0</v>
      </c>
    </row>
    <row r="93" spans="1:10">
      <c r="A93" s="139"/>
      <c r="B93" s="131"/>
      <c r="C93" s="79" t="s">
        <v>84</v>
      </c>
      <c r="D93" s="78" t="s">
        <v>354</v>
      </c>
      <c r="E93" s="79" t="s">
        <v>234</v>
      </c>
      <c r="F93" s="5"/>
      <c r="G93" s="5"/>
      <c r="H93" s="5">
        <f t="shared" si="41"/>
        <v>0</v>
      </c>
      <c r="I93" s="5">
        <f t="shared" si="42"/>
        <v>0</v>
      </c>
      <c r="J93" s="5">
        <f t="shared" si="43"/>
        <v>0</v>
      </c>
    </row>
    <row r="94" spans="1:10">
      <c r="A94" s="139"/>
      <c r="B94" s="131"/>
      <c r="C94" s="79" t="s">
        <v>86</v>
      </c>
      <c r="D94" s="78" t="s">
        <v>355</v>
      </c>
      <c r="E94" s="79" t="s">
        <v>234</v>
      </c>
      <c r="F94" s="5"/>
      <c r="G94" s="5"/>
      <c r="H94" s="5">
        <f t="shared" si="41"/>
        <v>0</v>
      </c>
      <c r="I94" s="5">
        <f t="shared" si="42"/>
        <v>0</v>
      </c>
      <c r="J94" s="5">
        <f t="shared" si="43"/>
        <v>0</v>
      </c>
    </row>
    <row r="95" spans="1:10" ht="33.75">
      <c r="A95" s="139"/>
      <c r="B95" s="131"/>
      <c r="C95" s="79" t="s">
        <v>88</v>
      </c>
      <c r="D95" s="78" t="s">
        <v>356</v>
      </c>
      <c r="E95" s="79" t="s">
        <v>234</v>
      </c>
      <c r="F95" s="5"/>
      <c r="G95" s="5"/>
      <c r="H95" s="5">
        <f t="shared" si="41"/>
        <v>0</v>
      </c>
      <c r="I95" s="5">
        <f t="shared" si="42"/>
        <v>0</v>
      </c>
      <c r="J95" s="5">
        <f t="shared" si="43"/>
        <v>0</v>
      </c>
    </row>
    <row r="96" spans="1:10" ht="33.75">
      <c r="A96" s="139"/>
      <c r="B96" s="131"/>
      <c r="C96" s="79" t="s">
        <v>89</v>
      </c>
      <c r="D96" s="78" t="s">
        <v>357</v>
      </c>
      <c r="E96" s="79" t="s">
        <v>234</v>
      </c>
      <c r="F96" s="5"/>
      <c r="G96" s="5"/>
      <c r="H96" s="5">
        <f t="shared" si="41"/>
        <v>0</v>
      </c>
      <c r="I96" s="5">
        <f t="shared" si="42"/>
        <v>0</v>
      </c>
      <c r="J96" s="5">
        <f t="shared" si="43"/>
        <v>0</v>
      </c>
    </row>
    <row r="97" spans="1:10" ht="22.5">
      <c r="A97" s="139"/>
      <c r="B97" s="131"/>
      <c r="C97" s="79" t="s">
        <v>90</v>
      </c>
      <c r="D97" s="78" t="s">
        <v>358</v>
      </c>
      <c r="E97" s="79" t="s">
        <v>234</v>
      </c>
      <c r="F97" s="5"/>
      <c r="G97" s="5"/>
      <c r="H97" s="5">
        <f t="shared" si="41"/>
        <v>0</v>
      </c>
      <c r="I97" s="5">
        <f t="shared" si="42"/>
        <v>0</v>
      </c>
      <c r="J97" s="5">
        <f t="shared" si="43"/>
        <v>0</v>
      </c>
    </row>
    <row r="98" spans="1:10" ht="22.5">
      <c r="A98" s="139"/>
      <c r="B98" s="131"/>
      <c r="C98" s="79" t="s">
        <v>92</v>
      </c>
      <c r="D98" s="78" t="s">
        <v>359</v>
      </c>
      <c r="E98" s="79" t="s">
        <v>234</v>
      </c>
      <c r="F98" s="5"/>
      <c r="G98" s="5"/>
      <c r="H98" s="5">
        <f t="shared" ref="H98:H110" si="44">ROUND((F98*G98),2)</f>
        <v>0</v>
      </c>
      <c r="I98" s="5">
        <f t="shared" ref="I98:I110" si="45">ROUND((H98*0.24),2)</f>
        <v>0</v>
      </c>
      <c r="J98" s="5">
        <f t="shared" ref="J98:J110" si="46">H98+I98</f>
        <v>0</v>
      </c>
    </row>
    <row r="99" spans="1:10" ht="22.5">
      <c r="A99" s="139"/>
      <c r="B99" s="131"/>
      <c r="C99" s="79" t="s">
        <v>360</v>
      </c>
      <c r="D99" s="78" t="s">
        <v>361</v>
      </c>
      <c r="E99" s="79" t="s">
        <v>234</v>
      </c>
      <c r="F99" s="5"/>
      <c r="G99" s="5"/>
      <c r="H99" s="5">
        <f t="shared" si="44"/>
        <v>0</v>
      </c>
      <c r="I99" s="5">
        <f t="shared" si="45"/>
        <v>0</v>
      </c>
      <c r="J99" s="5">
        <f t="shared" si="46"/>
        <v>0</v>
      </c>
    </row>
    <row r="100" spans="1:10">
      <c r="A100" s="139"/>
      <c r="B100" s="131"/>
      <c r="C100" s="79" t="s">
        <v>362</v>
      </c>
      <c r="D100" s="78" t="s">
        <v>363</v>
      </c>
      <c r="E100" s="79" t="s">
        <v>234</v>
      </c>
      <c r="F100" s="5"/>
      <c r="G100" s="5"/>
      <c r="H100" s="5">
        <f t="shared" si="44"/>
        <v>0</v>
      </c>
      <c r="I100" s="5">
        <f t="shared" si="45"/>
        <v>0</v>
      </c>
      <c r="J100" s="5">
        <f t="shared" si="46"/>
        <v>0</v>
      </c>
    </row>
    <row r="101" spans="1:10">
      <c r="A101" s="139"/>
      <c r="B101" s="131"/>
      <c r="C101" s="79" t="s">
        <v>364</v>
      </c>
      <c r="D101" s="78" t="s">
        <v>365</v>
      </c>
      <c r="E101" s="79" t="s">
        <v>234</v>
      </c>
      <c r="F101" s="5"/>
      <c r="G101" s="5"/>
      <c r="H101" s="5">
        <f t="shared" si="44"/>
        <v>0</v>
      </c>
      <c r="I101" s="5">
        <f t="shared" si="45"/>
        <v>0</v>
      </c>
      <c r="J101" s="5">
        <f t="shared" si="46"/>
        <v>0</v>
      </c>
    </row>
    <row r="102" spans="1:10">
      <c r="A102" s="139"/>
      <c r="B102" s="131"/>
      <c r="C102" s="79" t="s">
        <v>366</v>
      </c>
      <c r="D102" s="78" t="s">
        <v>367</v>
      </c>
      <c r="E102" s="79" t="s">
        <v>234</v>
      </c>
      <c r="F102" s="5"/>
      <c r="G102" s="5"/>
      <c r="H102" s="5">
        <f t="shared" si="44"/>
        <v>0</v>
      </c>
      <c r="I102" s="5">
        <f t="shared" si="45"/>
        <v>0</v>
      </c>
      <c r="J102" s="5">
        <f t="shared" si="46"/>
        <v>0</v>
      </c>
    </row>
    <row r="103" spans="1:10">
      <c r="A103" s="139"/>
      <c r="B103" s="131"/>
      <c r="C103" s="79" t="s">
        <v>368</v>
      </c>
      <c r="D103" s="78" t="s">
        <v>369</v>
      </c>
      <c r="E103" s="79" t="s">
        <v>234</v>
      </c>
      <c r="F103" s="5"/>
      <c r="G103" s="5"/>
      <c r="H103" s="5">
        <f t="shared" si="44"/>
        <v>0</v>
      </c>
      <c r="I103" s="5">
        <f t="shared" si="45"/>
        <v>0</v>
      </c>
      <c r="J103" s="5">
        <f t="shared" si="46"/>
        <v>0</v>
      </c>
    </row>
    <row r="104" spans="1:10">
      <c r="A104" s="139"/>
      <c r="B104" s="131"/>
      <c r="C104" s="79" t="s">
        <v>370</v>
      </c>
      <c r="D104" s="78" t="s">
        <v>371</v>
      </c>
      <c r="E104" s="79" t="s">
        <v>234</v>
      </c>
      <c r="F104" s="5"/>
      <c r="G104" s="5"/>
      <c r="H104" s="5">
        <f t="shared" si="44"/>
        <v>0</v>
      </c>
      <c r="I104" s="5">
        <f t="shared" si="45"/>
        <v>0</v>
      </c>
      <c r="J104" s="5">
        <f t="shared" si="46"/>
        <v>0</v>
      </c>
    </row>
    <row r="105" spans="1:10">
      <c r="A105" s="139"/>
      <c r="B105" s="131"/>
      <c r="C105" s="79" t="s">
        <v>372</v>
      </c>
      <c r="D105" s="78" t="s">
        <v>373</v>
      </c>
      <c r="E105" s="79" t="s">
        <v>234</v>
      </c>
      <c r="F105" s="5"/>
      <c r="G105" s="5"/>
      <c r="H105" s="5">
        <f t="shared" si="44"/>
        <v>0</v>
      </c>
      <c r="I105" s="5">
        <f t="shared" si="45"/>
        <v>0</v>
      </c>
      <c r="J105" s="5">
        <f t="shared" si="46"/>
        <v>0</v>
      </c>
    </row>
    <row r="106" spans="1:10">
      <c r="A106" s="139"/>
      <c r="B106" s="131"/>
      <c r="C106" s="79" t="s">
        <v>374</v>
      </c>
      <c r="D106" s="78" t="s">
        <v>375</v>
      </c>
      <c r="E106" s="79" t="s">
        <v>234</v>
      </c>
      <c r="F106" s="5"/>
      <c r="G106" s="5"/>
      <c r="H106" s="5">
        <f t="shared" si="44"/>
        <v>0</v>
      </c>
      <c r="I106" s="5">
        <f t="shared" si="45"/>
        <v>0</v>
      </c>
      <c r="J106" s="5">
        <f t="shared" si="46"/>
        <v>0</v>
      </c>
    </row>
    <row r="107" spans="1:10">
      <c r="A107" s="139"/>
      <c r="B107" s="131"/>
      <c r="C107" s="79" t="s">
        <v>376</v>
      </c>
      <c r="D107" s="78" t="s">
        <v>377</v>
      </c>
      <c r="E107" s="79" t="s">
        <v>234</v>
      </c>
      <c r="F107" s="5"/>
      <c r="G107" s="5"/>
      <c r="H107" s="5">
        <f t="shared" si="44"/>
        <v>0</v>
      </c>
      <c r="I107" s="5">
        <f t="shared" si="45"/>
        <v>0</v>
      </c>
      <c r="J107" s="5">
        <f t="shared" si="46"/>
        <v>0</v>
      </c>
    </row>
    <row r="108" spans="1:10">
      <c r="A108" s="139"/>
      <c r="B108" s="131"/>
      <c r="C108" s="79" t="s">
        <v>378</v>
      </c>
      <c r="D108" s="78" t="s">
        <v>379</v>
      </c>
      <c r="E108" s="79" t="s">
        <v>234</v>
      </c>
      <c r="F108" s="5"/>
      <c r="G108" s="5"/>
      <c r="H108" s="5">
        <f t="shared" si="44"/>
        <v>0</v>
      </c>
      <c r="I108" s="5">
        <f t="shared" si="45"/>
        <v>0</v>
      </c>
      <c r="J108" s="5">
        <f t="shared" si="46"/>
        <v>0</v>
      </c>
    </row>
    <row r="109" spans="1:10" ht="22.5">
      <c r="A109" s="139"/>
      <c r="B109" s="131"/>
      <c r="C109" s="79" t="s">
        <v>380</v>
      </c>
      <c r="D109" s="78" t="s">
        <v>198</v>
      </c>
      <c r="E109" s="79" t="s">
        <v>100</v>
      </c>
      <c r="F109" s="5"/>
      <c r="G109" s="5"/>
      <c r="H109" s="5">
        <f t="shared" si="44"/>
        <v>0</v>
      </c>
      <c r="I109" s="5">
        <f t="shared" si="45"/>
        <v>0</v>
      </c>
      <c r="J109" s="5">
        <f t="shared" si="46"/>
        <v>0</v>
      </c>
    </row>
    <row r="110" spans="1:10" ht="22.5">
      <c r="A110" s="139"/>
      <c r="B110" s="131"/>
      <c r="C110" s="79" t="s">
        <v>381</v>
      </c>
      <c r="D110" s="78" t="s">
        <v>199</v>
      </c>
      <c r="E110" s="79" t="s">
        <v>100</v>
      </c>
      <c r="F110" s="5"/>
      <c r="G110" s="5"/>
      <c r="H110" s="5">
        <f t="shared" si="44"/>
        <v>0</v>
      </c>
      <c r="I110" s="5">
        <f t="shared" si="45"/>
        <v>0</v>
      </c>
      <c r="J110" s="5">
        <f t="shared" si="46"/>
        <v>0</v>
      </c>
    </row>
    <row r="111" spans="1:10">
      <c r="A111" s="139"/>
      <c r="B111" s="131"/>
      <c r="C111" s="79"/>
      <c r="D111" s="78" t="s">
        <v>34</v>
      </c>
      <c r="E111" s="82"/>
      <c r="F111" s="5"/>
      <c r="G111" s="5"/>
      <c r="H111" s="5">
        <f t="shared" ref="H111" si="47">ROUND((F111*G111),2)</f>
        <v>0</v>
      </c>
      <c r="I111" s="5">
        <f>ROUND((H111*0.24),2)</f>
        <v>0</v>
      </c>
      <c r="J111" s="5">
        <f t="shared" ref="J111" si="48">H111+I111</f>
        <v>0</v>
      </c>
    </row>
    <row r="112" spans="1:10">
      <c r="A112" s="139"/>
      <c r="B112" s="130"/>
      <c r="C112" s="130"/>
      <c r="D112" s="130"/>
      <c r="E112" s="130"/>
      <c r="F112" s="130"/>
      <c r="G112" s="130"/>
      <c r="H112" s="130"/>
      <c r="I112" s="130"/>
      <c r="J112" s="130"/>
    </row>
    <row r="113" spans="1:10">
      <c r="A113" s="139"/>
      <c r="B113" s="131" t="s">
        <v>101</v>
      </c>
      <c r="C113" s="77" t="s">
        <v>95</v>
      </c>
      <c r="D113" s="78" t="s">
        <v>383</v>
      </c>
      <c r="E113" s="77" t="s">
        <v>238</v>
      </c>
      <c r="F113" s="5"/>
      <c r="G113" s="5"/>
      <c r="H113" s="5">
        <f t="shared" ref="H113:H115" si="49">ROUND((F113*G113),2)</f>
        <v>0</v>
      </c>
      <c r="I113" s="5">
        <f t="shared" si="42"/>
        <v>0</v>
      </c>
      <c r="J113" s="5">
        <f t="shared" ref="J113:J115" si="50">H113+I113</f>
        <v>0</v>
      </c>
    </row>
    <row r="114" spans="1:10">
      <c r="A114" s="139"/>
      <c r="B114" s="131"/>
      <c r="C114" s="77" t="s">
        <v>97</v>
      </c>
      <c r="D114" s="78" t="s">
        <v>384</v>
      </c>
      <c r="E114" s="77" t="s">
        <v>20</v>
      </c>
      <c r="F114" s="5"/>
      <c r="G114" s="5"/>
      <c r="H114" s="5">
        <f t="shared" si="49"/>
        <v>0</v>
      </c>
      <c r="I114" s="5">
        <f t="shared" si="42"/>
        <v>0</v>
      </c>
      <c r="J114" s="5">
        <f t="shared" si="50"/>
        <v>0</v>
      </c>
    </row>
    <row r="115" spans="1:10">
      <c r="A115" s="139"/>
      <c r="B115" s="131"/>
      <c r="C115" s="77" t="s">
        <v>98</v>
      </c>
      <c r="D115" s="78" t="s">
        <v>106</v>
      </c>
      <c r="E115" s="77" t="s">
        <v>20</v>
      </c>
      <c r="F115" s="5"/>
      <c r="G115" s="5"/>
      <c r="H115" s="5">
        <f t="shared" si="49"/>
        <v>0</v>
      </c>
      <c r="I115" s="5">
        <f t="shared" si="42"/>
        <v>0</v>
      </c>
      <c r="J115" s="5">
        <f t="shared" si="50"/>
        <v>0</v>
      </c>
    </row>
    <row r="116" spans="1:10" ht="22.5">
      <c r="A116" s="139"/>
      <c r="B116" s="131"/>
      <c r="C116" s="77" t="s">
        <v>99</v>
      </c>
      <c r="D116" s="78" t="s">
        <v>108</v>
      </c>
      <c r="E116" s="77" t="s">
        <v>20</v>
      </c>
      <c r="F116" s="5"/>
      <c r="G116" s="5"/>
      <c r="H116" s="5">
        <f t="shared" ref="H116:H117" si="51">ROUND((F116*G116),2)</f>
        <v>0</v>
      </c>
      <c r="I116" s="5">
        <f t="shared" si="42"/>
        <v>0</v>
      </c>
      <c r="J116" s="5">
        <f t="shared" ref="J116:J117" si="52">H116+I116</f>
        <v>0</v>
      </c>
    </row>
    <row r="117" spans="1:10">
      <c r="A117" s="139"/>
      <c r="B117" s="131"/>
      <c r="C117" s="79"/>
      <c r="D117" s="78" t="s">
        <v>34</v>
      </c>
      <c r="E117" s="77" t="s">
        <v>235</v>
      </c>
      <c r="F117" s="5"/>
      <c r="G117" s="5"/>
      <c r="H117" s="5">
        <f t="shared" si="51"/>
        <v>0</v>
      </c>
      <c r="I117" s="5">
        <f t="shared" si="42"/>
        <v>0</v>
      </c>
      <c r="J117" s="5">
        <f t="shared" si="52"/>
        <v>0</v>
      </c>
    </row>
    <row r="118" spans="1:10">
      <c r="A118" s="139"/>
      <c r="B118" s="130"/>
      <c r="C118" s="130"/>
      <c r="D118" s="130"/>
      <c r="E118" s="130"/>
      <c r="F118" s="130"/>
      <c r="G118" s="130"/>
      <c r="H118" s="130"/>
      <c r="I118" s="130"/>
      <c r="J118" s="130"/>
    </row>
    <row r="119" spans="1:10" ht="22.5">
      <c r="A119" s="139"/>
      <c r="B119" s="128" t="s">
        <v>110</v>
      </c>
      <c r="C119" s="79" t="s">
        <v>102</v>
      </c>
      <c r="D119" s="78" t="s">
        <v>385</v>
      </c>
      <c r="E119" s="79" t="s">
        <v>234</v>
      </c>
      <c r="F119" s="5"/>
      <c r="G119" s="5"/>
      <c r="H119" s="5">
        <f t="shared" ref="H119:H121" si="53">ROUND((F119*G119),2)</f>
        <v>0</v>
      </c>
      <c r="I119" s="5">
        <f t="shared" si="42"/>
        <v>0</v>
      </c>
      <c r="J119" s="5">
        <f t="shared" ref="J119:J121" si="54">H119+I119</f>
        <v>0</v>
      </c>
    </row>
    <row r="120" spans="1:10" ht="33.75">
      <c r="A120" s="139"/>
      <c r="B120" s="128"/>
      <c r="C120" s="79" t="s">
        <v>103</v>
      </c>
      <c r="D120" s="78" t="s">
        <v>386</v>
      </c>
      <c r="E120" s="79" t="s">
        <v>234</v>
      </c>
      <c r="F120" s="5"/>
      <c r="G120" s="5"/>
      <c r="H120" s="5">
        <f t="shared" si="53"/>
        <v>0</v>
      </c>
      <c r="I120" s="5">
        <f t="shared" si="42"/>
        <v>0</v>
      </c>
      <c r="J120" s="5">
        <f t="shared" si="54"/>
        <v>0</v>
      </c>
    </row>
    <row r="121" spans="1:10" ht="33.75">
      <c r="A121" s="139"/>
      <c r="B121" s="128"/>
      <c r="C121" s="79" t="s">
        <v>104</v>
      </c>
      <c r="D121" s="78" t="s">
        <v>387</v>
      </c>
      <c r="E121" s="79" t="s">
        <v>234</v>
      </c>
      <c r="F121" s="5"/>
      <c r="G121" s="5"/>
      <c r="H121" s="5">
        <f t="shared" si="53"/>
        <v>0</v>
      </c>
      <c r="I121" s="5">
        <f t="shared" si="42"/>
        <v>0</v>
      </c>
      <c r="J121" s="5">
        <f t="shared" si="54"/>
        <v>0</v>
      </c>
    </row>
    <row r="122" spans="1:10" ht="45">
      <c r="A122" s="139"/>
      <c r="B122" s="128"/>
      <c r="C122" s="79" t="s">
        <v>105</v>
      </c>
      <c r="D122" s="78" t="s">
        <v>388</v>
      </c>
      <c r="E122" s="79" t="s">
        <v>234</v>
      </c>
      <c r="F122" s="5"/>
      <c r="G122" s="5"/>
      <c r="H122" s="5">
        <f t="shared" ref="H122:H125" si="55">ROUND((F122*G122),2)</f>
        <v>0</v>
      </c>
      <c r="I122" s="5">
        <f t="shared" si="42"/>
        <v>0</v>
      </c>
      <c r="J122" s="5">
        <f t="shared" ref="J122:J125" si="56">H122+I122</f>
        <v>0</v>
      </c>
    </row>
    <row r="123" spans="1:10">
      <c r="A123" s="139"/>
      <c r="B123" s="128"/>
      <c r="C123" s="79" t="s">
        <v>107</v>
      </c>
      <c r="D123" s="78" t="s">
        <v>389</v>
      </c>
      <c r="E123" s="79" t="s">
        <v>234</v>
      </c>
      <c r="F123" s="5"/>
      <c r="G123" s="5"/>
      <c r="H123" s="5">
        <f t="shared" si="55"/>
        <v>0</v>
      </c>
      <c r="I123" s="5">
        <f t="shared" si="42"/>
        <v>0</v>
      </c>
      <c r="J123" s="5">
        <f t="shared" si="56"/>
        <v>0</v>
      </c>
    </row>
    <row r="124" spans="1:10" ht="22.5">
      <c r="A124" s="139"/>
      <c r="B124" s="128"/>
      <c r="C124" s="79" t="s">
        <v>109</v>
      </c>
      <c r="D124" s="78" t="s">
        <v>390</v>
      </c>
      <c r="E124" s="79" t="s">
        <v>234</v>
      </c>
      <c r="F124" s="5"/>
      <c r="G124" s="5"/>
      <c r="H124" s="5">
        <f t="shared" si="55"/>
        <v>0</v>
      </c>
      <c r="I124" s="5">
        <f t="shared" si="42"/>
        <v>0</v>
      </c>
      <c r="J124" s="5">
        <f t="shared" si="56"/>
        <v>0</v>
      </c>
    </row>
    <row r="125" spans="1:10" ht="15.75" thickBot="1">
      <c r="A125" s="140"/>
      <c r="B125" s="129"/>
      <c r="C125" s="90"/>
      <c r="D125" s="91" t="s">
        <v>34</v>
      </c>
      <c r="E125" s="90"/>
      <c r="F125" s="7"/>
      <c r="G125" s="7"/>
      <c r="H125" s="7">
        <f t="shared" si="55"/>
        <v>0</v>
      </c>
      <c r="I125" s="7">
        <f t="shared" si="42"/>
        <v>0</v>
      </c>
      <c r="J125" s="7">
        <f t="shared" si="56"/>
        <v>0</v>
      </c>
    </row>
    <row r="126" spans="1:10" ht="15.75" thickBot="1">
      <c r="A126" s="135" t="s">
        <v>190</v>
      </c>
      <c r="B126" s="135"/>
      <c r="C126" s="135"/>
      <c r="D126" s="135"/>
      <c r="E126" s="135"/>
      <c r="F126" s="135"/>
      <c r="G126" s="135"/>
      <c r="H126" s="11">
        <f>SUM(H89:H125)</f>
        <v>0</v>
      </c>
      <c r="I126" s="11">
        <f>SUM(I89:I125)</f>
        <v>0</v>
      </c>
      <c r="J126" s="11">
        <f>SUM(J89:J125)</f>
        <v>0</v>
      </c>
    </row>
    <row r="127" spans="1:10">
      <c r="A127" s="125"/>
      <c r="B127" s="125"/>
      <c r="C127" s="125"/>
      <c r="D127" s="125"/>
      <c r="E127" s="125"/>
      <c r="F127" s="125"/>
      <c r="G127" s="125"/>
      <c r="H127" s="125"/>
      <c r="I127" s="125"/>
      <c r="J127" s="125"/>
    </row>
    <row r="128" spans="1:10" ht="21" customHeight="1">
      <c r="A128" s="136" t="s">
        <v>113</v>
      </c>
      <c r="B128" s="128" t="s">
        <v>114</v>
      </c>
      <c r="C128" s="79" t="s">
        <v>111</v>
      </c>
      <c r="D128" s="78" t="s">
        <v>391</v>
      </c>
      <c r="E128" s="79" t="s">
        <v>20</v>
      </c>
      <c r="F128" s="5"/>
      <c r="G128" s="5"/>
      <c r="H128" s="5">
        <f t="shared" ref="H128" si="57">ROUND((F128*G128),2)</f>
        <v>0</v>
      </c>
      <c r="I128" s="5">
        <f>ROUND((H128*0.24),2)</f>
        <v>0</v>
      </c>
      <c r="J128" s="5">
        <f t="shared" ref="J128" si="58">H128+I128</f>
        <v>0</v>
      </c>
    </row>
    <row r="129" spans="1:10" ht="21" customHeight="1">
      <c r="A129" s="136"/>
      <c r="B129" s="128"/>
      <c r="C129" s="79" t="s">
        <v>112</v>
      </c>
      <c r="D129" s="78" t="s">
        <v>392</v>
      </c>
      <c r="E129" s="79" t="s">
        <v>20</v>
      </c>
      <c r="F129" s="5"/>
      <c r="G129" s="5"/>
      <c r="H129" s="5">
        <f t="shared" ref="H129" si="59">ROUND((F129*G129),2)</f>
        <v>0</v>
      </c>
      <c r="I129" s="5">
        <f t="shared" ref="I129:I130" si="60">ROUND((H129*0.24),2)</f>
        <v>0</v>
      </c>
      <c r="J129" s="5">
        <f t="shared" ref="J129" si="61">H129+I129</f>
        <v>0</v>
      </c>
    </row>
    <row r="130" spans="1:10">
      <c r="A130" s="136"/>
      <c r="B130" s="128"/>
      <c r="C130" s="79"/>
      <c r="D130" s="78" t="s">
        <v>34</v>
      </c>
      <c r="E130" s="79" t="s">
        <v>235</v>
      </c>
      <c r="F130" s="5"/>
      <c r="G130" s="5"/>
      <c r="H130" s="5">
        <f t="shared" ref="H130" si="62">ROUND((F130*G130),2)</f>
        <v>0</v>
      </c>
      <c r="I130" s="5">
        <f t="shared" si="60"/>
        <v>0</v>
      </c>
      <c r="J130" s="5">
        <f t="shared" ref="J130" si="63">H130+I130</f>
        <v>0</v>
      </c>
    </row>
    <row r="131" spans="1:10">
      <c r="A131" s="136"/>
      <c r="B131" s="130"/>
      <c r="C131" s="130"/>
      <c r="D131" s="130"/>
      <c r="E131" s="130"/>
      <c r="F131" s="130"/>
      <c r="G131" s="130"/>
      <c r="H131" s="130"/>
      <c r="I131" s="130"/>
      <c r="J131" s="130"/>
    </row>
    <row r="132" spans="1:10" ht="22.5">
      <c r="A132" s="136"/>
      <c r="B132" s="128" t="s">
        <v>117</v>
      </c>
      <c r="C132" s="77" t="s">
        <v>115</v>
      </c>
      <c r="D132" s="78" t="s">
        <v>393</v>
      </c>
      <c r="E132" s="77" t="s">
        <v>20</v>
      </c>
      <c r="F132" s="5"/>
      <c r="G132" s="5"/>
      <c r="H132" s="5">
        <f t="shared" ref="H132" si="64">ROUND((F132*G132),2)</f>
        <v>0</v>
      </c>
      <c r="I132" s="5">
        <f>ROUND((H132*0.24),2)</f>
        <v>0</v>
      </c>
      <c r="J132" s="5">
        <f t="shared" ref="J132" si="65">H132+I132</f>
        <v>0</v>
      </c>
    </row>
    <row r="133" spans="1:10">
      <c r="A133" s="136"/>
      <c r="B133" s="128"/>
      <c r="C133" s="77" t="s">
        <v>116</v>
      </c>
      <c r="D133" s="78" t="s">
        <v>239</v>
      </c>
      <c r="E133" s="77" t="s">
        <v>20</v>
      </c>
      <c r="F133" s="5"/>
      <c r="G133" s="5"/>
      <c r="H133" s="5">
        <f t="shared" ref="H133:H134" si="66">ROUND((F133*G133),2)</f>
        <v>0</v>
      </c>
      <c r="I133" s="5">
        <f t="shared" ref="I133:I134" si="67">ROUND((H133*0.24),2)</f>
        <v>0</v>
      </c>
      <c r="J133" s="5">
        <f t="shared" ref="J133:J134" si="68">H133+I133</f>
        <v>0</v>
      </c>
    </row>
    <row r="134" spans="1:10">
      <c r="A134" s="136"/>
      <c r="B134" s="128"/>
      <c r="C134" s="81"/>
      <c r="D134" s="78" t="s">
        <v>34</v>
      </c>
      <c r="E134" s="77"/>
      <c r="F134" s="5"/>
      <c r="G134" s="5"/>
      <c r="H134" s="5">
        <f t="shared" si="66"/>
        <v>0</v>
      </c>
      <c r="I134" s="5">
        <f t="shared" si="67"/>
        <v>0</v>
      </c>
      <c r="J134" s="5">
        <f t="shared" si="68"/>
        <v>0</v>
      </c>
    </row>
    <row r="135" spans="1:10">
      <c r="A135" s="136"/>
      <c r="B135" s="130"/>
      <c r="C135" s="130"/>
      <c r="D135" s="130"/>
      <c r="E135" s="130"/>
      <c r="F135" s="130"/>
      <c r="G135" s="130"/>
      <c r="H135" s="130"/>
      <c r="I135" s="130"/>
      <c r="J135" s="130"/>
    </row>
    <row r="136" spans="1:10">
      <c r="A136" s="136"/>
      <c r="B136" s="128" t="s">
        <v>121</v>
      </c>
      <c r="C136" s="77" t="s">
        <v>118</v>
      </c>
      <c r="D136" s="78" t="s">
        <v>123</v>
      </c>
      <c r="E136" s="79" t="s">
        <v>234</v>
      </c>
      <c r="F136" s="5"/>
      <c r="G136" s="5"/>
      <c r="H136" s="5">
        <f t="shared" ref="H136:H138" si="69">ROUND((F136*G136),2)</f>
        <v>0</v>
      </c>
      <c r="I136" s="5">
        <f>ROUND((H136*0.24),2)</f>
        <v>0</v>
      </c>
      <c r="J136" s="5">
        <f t="shared" ref="J136:J138" si="70">H136+I136</f>
        <v>0</v>
      </c>
    </row>
    <row r="137" spans="1:10" ht="22.5">
      <c r="A137" s="136"/>
      <c r="B137" s="128"/>
      <c r="C137" s="77" t="s">
        <v>119</v>
      </c>
      <c r="D137" s="78" t="s">
        <v>125</v>
      </c>
      <c r="E137" s="79" t="s">
        <v>234</v>
      </c>
      <c r="F137" s="5"/>
      <c r="G137" s="5"/>
      <c r="H137" s="5">
        <f t="shared" si="69"/>
        <v>0</v>
      </c>
      <c r="I137" s="5">
        <f t="shared" ref="I137:I138" si="71">ROUND((H137*0.24),2)</f>
        <v>0</v>
      </c>
      <c r="J137" s="5">
        <f t="shared" si="70"/>
        <v>0</v>
      </c>
    </row>
    <row r="138" spans="1:10">
      <c r="A138" s="136"/>
      <c r="B138" s="128"/>
      <c r="C138" s="77" t="s">
        <v>120</v>
      </c>
      <c r="D138" s="78" t="s">
        <v>127</v>
      </c>
      <c r="E138" s="79" t="s">
        <v>234</v>
      </c>
      <c r="F138" s="5"/>
      <c r="G138" s="5"/>
      <c r="H138" s="5">
        <f t="shared" si="69"/>
        <v>0</v>
      </c>
      <c r="I138" s="5">
        <f t="shared" si="71"/>
        <v>0</v>
      </c>
      <c r="J138" s="5">
        <f t="shared" si="70"/>
        <v>0</v>
      </c>
    </row>
    <row r="139" spans="1:10">
      <c r="A139" s="136"/>
      <c r="B139" s="128"/>
      <c r="C139" s="81"/>
      <c r="D139" s="78" t="s">
        <v>34</v>
      </c>
      <c r="E139" s="81"/>
      <c r="F139" s="5"/>
      <c r="G139" s="5"/>
      <c r="H139" s="5">
        <f t="shared" ref="H139" si="72">ROUND((F139*G139),2)</f>
        <v>0</v>
      </c>
      <c r="I139" s="5">
        <f>ROUND((H139*0.24),2)</f>
        <v>0</v>
      </c>
      <c r="J139" s="5">
        <f t="shared" ref="J139" si="73">H139+I139</f>
        <v>0</v>
      </c>
    </row>
    <row r="140" spans="1:10">
      <c r="A140" s="136"/>
      <c r="B140" s="130"/>
      <c r="C140" s="130"/>
      <c r="D140" s="130"/>
      <c r="E140" s="130"/>
      <c r="F140" s="130"/>
      <c r="G140" s="130"/>
      <c r="H140" s="130"/>
      <c r="I140" s="130"/>
      <c r="J140" s="130"/>
    </row>
    <row r="141" spans="1:10" ht="22.5">
      <c r="A141" s="136"/>
      <c r="B141" s="128" t="s">
        <v>128</v>
      </c>
      <c r="C141" s="79" t="s">
        <v>284</v>
      </c>
      <c r="D141" s="78" t="s">
        <v>130</v>
      </c>
      <c r="E141" s="79" t="s">
        <v>234</v>
      </c>
      <c r="F141" s="5"/>
      <c r="G141" s="5"/>
      <c r="H141" s="5">
        <f t="shared" ref="H141:H145" si="74">ROUND((F141*G141),2)</f>
        <v>0</v>
      </c>
      <c r="I141" s="5">
        <f>ROUND((H141*0.24),2)</f>
        <v>0</v>
      </c>
      <c r="J141" s="5">
        <f t="shared" ref="J141:J145" si="75">H141+I141</f>
        <v>0</v>
      </c>
    </row>
    <row r="142" spans="1:10">
      <c r="A142" s="136"/>
      <c r="B142" s="128"/>
      <c r="C142" s="79" t="s">
        <v>285</v>
      </c>
      <c r="D142" s="78" t="s">
        <v>132</v>
      </c>
      <c r="E142" s="79" t="s">
        <v>234</v>
      </c>
      <c r="F142" s="5"/>
      <c r="G142" s="5"/>
      <c r="H142" s="5">
        <f t="shared" si="74"/>
        <v>0</v>
      </c>
      <c r="I142" s="5">
        <f t="shared" ref="I142:I174" si="76">ROUND((H142*0.24),2)</f>
        <v>0</v>
      </c>
      <c r="J142" s="5">
        <f t="shared" si="75"/>
        <v>0</v>
      </c>
    </row>
    <row r="143" spans="1:10">
      <c r="A143" s="136"/>
      <c r="B143" s="128"/>
      <c r="C143" s="79" t="s">
        <v>286</v>
      </c>
      <c r="D143" s="78" t="s">
        <v>394</v>
      </c>
      <c r="E143" s="79" t="s">
        <v>234</v>
      </c>
      <c r="F143" s="5"/>
      <c r="G143" s="5"/>
      <c r="H143" s="5">
        <f t="shared" si="74"/>
        <v>0</v>
      </c>
      <c r="I143" s="5">
        <f t="shared" si="76"/>
        <v>0</v>
      </c>
      <c r="J143" s="5">
        <f t="shared" si="75"/>
        <v>0</v>
      </c>
    </row>
    <row r="144" spans="1:10" ht="22.5">
      <c r="A144" s="136"/>
      <c r="B144" s="128"/>
      <c r="C144" s="79" t="s">
        <v>287</v>
      </c>
      <c r="D144" s="78" t="s">
        <v>135</v>
      </c>
      <c r="E144" s="79" t="s">
        <v>234</v>
      </c>
      <c r="F144" s="5"/>
      <c r="G144" s="5"/>
      <c r="H144" s="5">
        <f t="shared" si="74"/>
        <v>0</v>
      </c>
      <c r="I144" s="5">
        <f t="shared" si="76"/>
        <v>0</v>
      </c>
      <c r="J144" s="5">
        <f t="shared" si="75"/>
        <v>0</v>
      </c>
    </row>
    <row r="145" spans="1:10" ht="22.5">
      <c r="A145" s="136"/>
      <c r="B145" s="128"/>
      <c r="C145" s="79" t="s">
        <v>395</v>
      </c>
      <c r="D145" s="78" t="s">
        <v>136</v>
      </c>
      <c r="E145" s="79" t="s">
        <v>234</v>
      </c>
      <c r="F145" s="5"/>
      <c r="G145" s="5"/>
      <c r="H145" s="5">
        <f t="shared" si="74"/>
        <v>0</v>
      </c>
      <c r="I145" s="5">
        <f t="shared" si="76"/>
        <v>0</v>
      </c>
      <c r="J145" s="5">
        <f t="shared" si="75"/>
        <v>0</v>
      </c>
    </row>
    <row r="146" spans="1:10">
      <c r="A146" s="136"/>
      <c r="B146" s="128"/>
      <c r="C146" s="79" t="s">
        <v>396</v>
      </c>
      <c r="D146" s="78" t="s">
        <v>137</v>
      </c>
      <c r="E146" s="79" t="s">
        <v>234</v>
      </c>
      <c r="F146" s="5"/>
      <c r="G146" s="5"/>
      <c r="H146" s="5">
        <f t="shared" ref="H146" si="77">ROUND((F146*G146),2)</f>
        <v>0</v>
      </c>
      <c r="I146" s="5">
        <f t="shared" si="76"/>
        <v>0</v>
      </c>
      <c r="J146" s="5">
        <f t="shared" ref="J146" si="78">H146+I146</f>
        <v>0</v>
      </c>
    </row>
    <row r="147" spans="1:10">
      <c r="A147" s="136"/>
      <c r="B147" s="128"/>
      <c r="C147" s="79"/>
      <c r="D147" s="78" t="s">
        <v>34</v>
      </c>
      <c r="E147" s="79" t="s">
        <v>235</v>
      </c>
      <c r="F147" s="5"/>
      <c r="G147" s="5"/>
      <c r="H147" s="5">
        <f t="shared" ref="H147" si="79">ROUND((F147*G147),2)</f>
        <v>0</v>
      </c>
      <c r="I147" s="5">
        <f t="shared" ref="I147" si="80">ROUND((H147*0.24),2)</f>
        <v>0</v>
      </c>
      <c r="J147" s="5">
        <f t="shared" ref="J147" si="81">H147+I147</f>
        <v>0</v>
      </c>
    </row>
    <row r="148" spans="1:10">
      <c r="A148" s="136"/>
      <c r="B148" s="130"/>
      <c r="C148" s="130"/>
      <c r="D148" s="130"/>
      <c r="E148" s="130"/>
      <c r="F148" s="130"/>
      <c r="G148" s="130"/>
      <c r="H148" s="130"/>
      <c r="I148" s="130"/>
      <c r="J148" s="130"/>
    </row>
    <row r="149" spans="1:10" ht="22.5">
      <c r="A149" s="136"/>
      <c r="B149" s="131" t="s">
        <v>138</v>
      </c>
      <c r="C149" s="79" t="s">
        <v>122</v>
      </c>
      <c r="D149" s="78" t="s">
        <v>142</v>
      </c>
      <c r="E149" s="79" t="s">
        <v>20</v>
      </c>
      <c r="F149" s="5"/>
      <c r="G149" s="5"/>
      <c r="H149" s="5">
        <f t="shared" ref="H149" si="82">ROUND((F149*G149),2)</f>
        <v>0</v>
      </c>
      <c r="I149" s="5">
        <f t="shared" si="76"/>
        <v>0</v>
      </c>
      <c r="J149" s="5">
        <f t="shared" ref="J149" si="83">H149+I149</f>
        <v>0</v>
      </c>
    </row>
    <row r="150" spans="1:10" ht="22.5">
      <c r="A150" s="136"/>
      <c r="B150" s="131"/>
      <c r="C150" s="79" t="s">
        <v>124</v>
      </c>
      <c r="D150" s="78" t="s">
        <v>240</v>
      </c>
      <c r="E150" s="79" t="s">
        <v>20</v>
      </c>
      <c r="F150" s="5"/>
      <c r="G150" s="5"/>
      <c r="H150" s="5">
        <f t="shared" ref="H150:H152" si="84">ROUND((F150*G150),2)</f>
        <v>0</v>
      </c>
      <c r="I150" s="5">
        <f t="shared" si="76"/>
        <v>0</v>
      </c>
      <c r="J150" s="5">
        <f t="shared" ref="J150:J152" si="85">H150+I150</f>
        <v>0</v>
      </c>
    </row>
    <row r="151" spans="1:10" ht="22.5">
      <c r="A151" s="136"/>
      <c r="B151" s="131"/>
      <c r="C151" s="79" t="s">
        <v>126</v>
      </c>
      <c r="D151" s="78" t="s">
        <v>145</v>
      </c>
      <c r="E151" s="79" t="s">
        <v>20</v>
      </c>
      <c r="F151" s="5"/>
      <c r="G151" s="5"/>
      <c r="H151" s="5">
        <f t="shared" si="84"/>
        <v>0</v>
      </c>
      <c r="I151" s="5">
        <f t="shared" si="76"/>
        <v>0</v>
      </c>
      <c r="J151" s="5">
        <f t="shared" si="85"/>
        <v>0</v>
      </c>
    </row>
    <row r="152" spans="1:10">
      <c r="A152" s="136"/>
      <c r="B152" s="131"/>
      <c r="C152" s="79"/>
      <c r="D152" s="78" t="s">
        <v>34</v>
      </c>
      <c r="E152" s="79" t="s">
        <v>235</v>
      </c>
      <c r="F152" s="5"/>
      <c r="G152" s="5"/>
      <c r="H152" s="5">
        <f t="shared" si="84"/>
        <v>0</v>
      </c>
      <c r="I152" s="5">
        <f t="shared" si="76"/>
        <v>0</v>
      </c>
      <c r="J152" s="5">
        <f t="shared" si="85"/>
        <v>0</v>
      </c>
    </row>
    <row r="153" spans="1:10">
      <c r="A153" s="136"/>
      <c r="B153" s="130"/>
      <c r="C153" s="130"/>
      <c r="D153" s="130"/>
      <c r="E153" s="130"/>
      <c r="F153" s="130"/>
      <c r="G153" s="130"/>
      <c r="H153" s="130"/>
      <c r="I153" s="130"/>
      <c r="J153" s="130"/>
    </row>
    <row r="154" spans="1:10">
      <c r="A154" s="136"/>
      <c r="B154" s="131" t="s">
        <v>146</v>
      </c>
      <c r="C154" s="77" t="s">
        <v>129</v>
      </c>
      <c r="D154" s="78" t="s">
        <v>148</v>
      </c>
      <c r="E154" s="79" t="s">
        <v>234</v>
      </c>
      <c r="F154" s="5"/>
      <c r="G154" s="5"/>
      <c r="H154" s="5">
        <f t="shared" ref="H154:H160" si="86">ROUND((F154*G154),2)</f>
        <v>0</v>
      </c>
      <c r="I154" s="5">
        <f t="shared" si="76"/>
        <v>0</v>
      </c>
      <c r="J154" s="5">
        <f t="shared" ref="J154:J160" si="87">H154+I154</f>
        <v>0</v>
      </c>
    </row>
    <row r="155" spans="1:10">
      <c r="A155" s="136"/>
      <c r="B155" s="131"/>
      <c r="C155" s="77" t="s">
        <v>131</v>
      </c>
      <c r="D155" s="78" t="s">
        <v>150</v>
      </c>
      <c r="E155" s="79" t="s">
        <v>234</v>
      </c>
      <c r="F155" s="5"/>
      <c r="G155" s="5"/>
      <c r="H155" s="5">
        <f t="shared" si="86"/>
        <v>0</v>
      </c>
      <c r="I155" s="5">
        <f t="shared" si="76"/>
        <v>0</v>
      </c>
      <c r="J155" s="5">
        <f t="shared" si="87"/>
        <v>0</v>
      </c>
    </row>
    <row r="156" spans="1:10">
      <c r="A156" s="136"/>
      <c r="B156" s="131"/>
      <c r="C156" s="77" t="s">
        <v>133</v>
      </c>
      <c r="D156" s="78" t="s">
        <v>152</v>
      </c>
      <c r="E156" s="79" t="s">
        <v>234</v>
      </c>
      <c r="F156" s="5"/>
      <c r="G156" s="5"/>
      <c r="H156" s="5">
        <f t="shared" si="86"/>
        <v>0</v>
      </c>
      <c r="I156" s="5">
        <f t="shared" si="76"/>
        <v>0</v>
      </c>
      <c r="J156" s="5">
        <f t="shared" si="87"/>
        <v>0</v>
      </c>
    </row>
    <row r="157" spans="1:10">
      <c r="A157" s="136"/>
      <c r="B157" s="131"/>
      <c r="C157" s="77" t="s">
        <v>134</v>
      </c>
      <c r="D157" s="78" t="s">
        <v>154</v>
      </c>
      <c r="E157" s="79" t="s">
        <v>234</v>
      </c>
      <c r="F157" s="5"/>
      <c r="G157" s="5"/>
      <c r="H157" s="5">
        <f t="shared" ref="H157:H158" si="88">ROUND((F157*G157),2)</f>
        <v>0</v>
      </c>
      <c r="I157" s="5">
        <f t="shared" ref="I157:I158" si="89">ROUND((H157*0.24),2)</f>
        <v>0</v>
      </c>
      <c r="J157" s="5">
        <f t="shared" ref="J157:J158" si="90">H157+I157</f>
        <v>0</v>
      </c>
    </row>
    <row r="158" spans="1:10">
      <c r="A158" s="136"/>
      <c r="B158" s="131"/>
      <c r="C158" s="77" t="s">
        <v>397</v>
      </c>
      <c r="D158" s="78" t="s">
        <v>156</v>
      </c>
      <c r="E158" s="79" t="s">
        <v>234</v>
      </c>
      <c r="F158" s="5"/>
      <c r="G158" s="5"/>
      <c r="H158" s="5">
        <f t="shared" si="88"/>
        <v>0</v>
      </c>
      <c r="I158" s="5">
        <f t="shared" si="89"/>
        <v>0</v>
      </c>
      <c r="J158" s="5">
        <f t="shared" si="90"/>
        <v>0</v>
      </c>
    </row>
    <row r="159" spans="1:10">
      <c r="A159" s="136"/>
      <c r="B159" s="131"/>
      <c r="C159" s="77" t="s">
        <v>398</v>
      </c>
      <c r="D159" s="78" t="s">
        <v>157</v>
      </c>
      <c r="E159" s="79" t="s">
        <v>234</v>
      </c>
      <c r="F159" s="5"/>
      <c r="G159" s="5"/>
      <c r="H159" s="5">
        <f t="shared" si="86"/>
        <v>0</v>
      </c>
      <c r="I159" s="5">
        <f t="shared" si="76"/>
        <v>0</v>
      </c>
      <c r="J159" s="5">
        <f t="shared" si="87"/>
        <v>0</v>
      </c>
    </row>
    <row r="160" spans="1:10">
      <c r="A160" s="136"/>
      <c r="B160" s="131"/>
      <c r="C160" s="77"/>
      <c r="D160" s="78" t="s">
        <v>34</v>
      </c>
      <c r="E160" s="77" t="s">
        <v>235</v>
      </c>
      <c r="F160" s="5"/>
      <c r="G160" s="5"/>
      <c r="H160" s="5">
        <f t="shared" si="86"/>
        <v>0</v>
      </c>
      <c r="I160" s="5">
        <f t="shared" si="76"/>
        <v>0</v>
      </c>
      <c r="J160" s="5">
        <f t="shared" si="87"/>
        <v>0</v>
      </c>
    </row>
    <row r="161" spans="1:10">
      <c r="A161" s="136"/>
      <c r="B161" s="130"/>
      <c r="C161" s="130"/>
      <c r="D161" s="130"/>
      <c r="E161" s="130"/>
      <c r="F161" s="130"/>
      <c r="G161" s="130"/>
      <c r="H161" s="130"/>
      <c r="I161" s="130"/>
      <c r="J161" s="130"/>
    </row>
    <row r="162" spans="1:10">
      <c r="A162" s="136"/>
      <c r="B162" s="128" t="s">
        <v>211</v>
      </c>
      <c r="C162" s="77" t="s">
        <v>139</v>
      </c>
      <c r="D162" s="78" t="s">
        <v>160</v>
      </c>
      <c r="E162" s="77" t="s">
        <v>11</v>
      </c>
      <c r="F162" s="5"/>
      <c r="G162" s="5"/>
      <c r="H162" s="5">
        <f t="shared" ref="H162" si="91">ROUND((F162*G162),2)</f>
        <v>0</v>
      </c>
      <c r="I162" s="5">
        <f t="shared" si="76"/>
        <v>0</v>
      </c>
      <c r="J162" s="5">
        <f t="shared" ref="J162" si="92">H162+I162</f>
        <v>0</v>
      </c>
    </row>
    <row r="163" spans="1:10">
      <c r="A163" s="136"/>
      <c r="B163" s="128"/>
      <c r="C163" s="77" t="s">
        <v>140</v>
      </c>
      <c r="D163" s="78" t="s">
        <v>399</v>
      </c>
      <c r="E163" s="77" t="s">
        <v>11</v>
      </c>
      <c r="F163" s="5"/>
      <c r="G163" s="5"/>
      <c r="H163" s="5">
        <f t="shared" ref="H163:H166" si="93">ROUND((F163*G163),2)</f>
        <v>0</v>
      </c>
      <c r="I163" s="5">
        <f t="shared" si="76"/>
        <v>0</v>
      </c>
      <c r="J163" s="5">
        <f t="shared" ref="J163:J166" si="94">H163+I163</f>
        <v>0</v>
      </c>
    </row>
    <row r="164" spans="1:10" ht="33.75">
      <c r="A164" s="136"/>
      <c r="B164" s="128"/>
      <c r="C164" s="77" t="s">
        <v>141</v>
      </c>
      <c r="D164" s="78" t="s">
        <v>400</v>
      </c>
      <c r="E164" s="79" t="s">
        <v>11</v>
      </c>
      <c r="F164" s="5"/>
      <c r="G164" s="5"/>
      <c r="H164" s="5">
        <f t="shared" si="93"/>
        <v>0</v>
      </c>
      <c r="I164" s="5">
        <f t="shared" si="76"/>
        <v>0</v>
      </c>
      <c r="J164" s="5">
        <f t="shared" si="94"/>
        <v>0</v>
      </c>
    </row>
    <row r="165" spans="1:10">
      <c r="A165" s="136"/>
      <c r="B165" s="128"/>
      <c r="C165" s="77" t="s">
        <v>143</v>
      </c>
      <c r="D165" s="78" t="s">
        <v>241</v>
      </c>
      <c r="E165" s="77" t="s">
        <v>20</v>
      </c>
      <c r="F165" s="5"/>
      <c r="G165" s="5"/>
      <c r="H165" s="5">
        <f t="shared" si="93"/>
        <v>0</v>
      </c>
      <c r="I165" s="5">
        <f t="shared" si="76"/>
        <v>0</v>
      </c>
      <c r="J165" s="5">
        <f t="shared" si="94"/>
        <v>0</v>
      </c>
    </row>
    <row r="166" spans="1:10">
      <c r="A166" s="136"/>
      <c r="B166" s="128"/>
      <c r="C166" s="77" t="s">
        <v>144</v>
      </c>
      <c r="D166" s="78" t="s">
        <v>242</v>
      </c>
      <c r="E166" s="77" t="s">
        <v>20</v>
      </c>
      <c r="F166" s="5"/>
      <c r="G166" s="5"/>
      <c r="H166" s="5">
        <f t="shared" si="93"/>
        <v>0</v>
      </c>
      <c r="I166" s="5">
        <f t="shared" si="76"/>
        <v>0</v>
      </c>
      <c r="J166" s="5">
        <f t="shared" si="94"/>
        <v>0</v>
      </c>
    </row>
    <row r="167" spans="1:10">
      <c r="A167" s="136"/>
      <c r="B167" s="128"/>
      <c r="C167" s="77"/>
      <c r="D167" s="78" t="s">
        <v>34</v>
      </c>
      <c r="E167" s="79"/>
      <c r="F167" s="5"/>
      <c r="G167" s="5"/>
      <c r="H167" s="5">
        <f t="shared" ref="H167" si="95">ROUND((F167*G167),2)</f>
        <v>0</v>
      </c>
      <c r="I167" s="5">
        <f t="shared" ref="I167" si="96">ROUND((H167*0.24),2)</f>
        <v>0</v>
      </c>
      <c r="J167" s="5">
        <f t="shared" ref="J167" si="97">H167+I167</f>
        <v>0</v>
      </c>
    </row>
    <row r="168" spans="1:10">
      <c r="A168" s="136"/>
      <c r="B168" s="130"/>
      <c r="C168" s="130"/>
      <c r="D168" s="130"/>
      <c r="E168" s="130"/>
      <c r="F168" s="130"/>
      <c r="G168" s="130"/>
      <c r="H168" s="130"/>
      <c r="I168" s="130"/>
      <c r="J168" s="130"/>
    </row>
    <row r="169" spans="1:10" ht="22.5">
      <c r="A169" s="136"/>
      <c r="B169" s="128" t="s">
        <v>162</v>
      </c>
      <c r="C169" s="77" t="s">
        <v>147</v>
      </c>
      <c r="D169" s="78" t="s">
        <v>401</v>
      </c>
      <c r="E169" s="77" t="s">
        <v>11</v>
      </c>
      <c r="F169" s="5"/>
      <c r="G169" s="5"/>
      <c r="H169" s="5">
        <f t="shared" ref="H169" si="98">ROUND((F169*G169),2)</f>
        <v>0</v>
      </c>
      <c r="I169" s="5">
        <f t="shared" si="76"/>
        <v>0</v>
      </c>
      <c r="J169" s="5">
        <f t="shared" ref="J169" si="99">H169+I169</f>
        <v>0</v>
      </c>
    </row>
    <row r="170" spans="1:10" ht="22.5">
      <c r="A170" s="136"/>
      <c r="B170" s="128"/>
      <c r="C170" s="77" t="s">
        <v>149</v>
      </c>
      <c r="D170" s="78" t="s">
        <v>402</v>
      </c>
      <c r="E170" s="77" t="s">
        <v>11</v>
      </c>
      <c r="F170" s="5"/>
      <c r="G170" s="5"/>
      <c r="H170" s="5">
        <f t="shared" ref="H170:H174" si="100">ROUND((F170*G170),2)</f>
        <v>0</v>
      </c>
      <c r="I170" s="5">
        <f t="shared" si="76"/>
        <v>0</v>
      </c>
      <c r="J170" s="5">
        <f t="shared" ref="J170:J174" si="101">H170+I170</f>
        <v>0</v>
      </c>
    </row>
    <row r="171" spans="1:10" ht="33.75">
      <c r="A171" s="136"/>
      <c r="B171" s="128"/>
      <c r="C171" s="77" t="s">
        <v>151</v>
      </c>
      <c r="D171" s="78" t="s">
        <v>403</v>
      </c>
      <c r="E171" s="77" t="s">
        <v>11</v>
      </c>
      <c r="F171" s="5"/>
      <c r="G171" s="5"/>
      <c r="H171" s="5">
        <f t="shared" ref="H171" si="102">ROUND((F171*G171),2)</f>
        <v>0</v>
      </c>
      <c r="I171" s="5">
        <f t="shared" si="76"/>
        <v>0</v>
      </c>
      <c r="J171" s="5">
        <f t="shared" ref="J171" si="103">H171+I171</f>
        <v>0</v>
      </c>
    </row>
    <row r="172" spans="1:10">
      <c r="A172" s="136"/>
      <c r="B172" s="128"/>
      <c r="C172" s="77" t="s">
        <v>153</v>
      </c>
      <c r="D172" s="78" t="s">
        <v>164</v>
      </c>
      <c r="E172" s="77" t="s">
        <v>11</v>
      </c>
      <c r="F172" s="5"/>
      <c r="G172" s="5"/>
      <c r="H172" s="5">
        <f t="shared" si="100"/>
        <v>0</v>
      </c>
      <c r="I172" s="5">
        <f t="shared" si="76"/>
        <v>0</v>
      </c>
      <c r="J172" s="5">
        <f t="shared" si="101"/>
        <v>0</v>
      </c>
    </row>
    <row r="173" spans="1:10">
      <c r="A173" s="136"/>
      <c r="B173" s="128"/>
      <c r="C173" s="77" t="s">
        <v>155</v>
      </c>
      <c r="D173" s="78" t="s">
        <v>404</v>
      </c>
      <c r="E173" s="77" t="s">
        <v>11</v>
      </c>
      <c r="F173" s="5"/>
      <c r="G173" s="5"/>
      <c r="H173" s="5">
        <f t="shared" si="100"/>
        <v>0</v>
      </c>
      <c r="I173" s="5">
        <f t="shared" si="76"/>
        <v>0</v>
      </c>
      <c r="J173" s="5">
        <f t="shared" si="101"/>
        <v>0</v>
      </c>
    </row>
    <row r="174" spans="1:10" ht="15.75" thickBot="1">
      <c r="A174" s="137"/>
      <c r="B174" s="129"/>
      <c r="C174" s="97"/>
      <c r="D174" s="91" t="s">
        <v>34</v>
      </c>
      <c r="E174" s="97" t="s">
        <v>235</v>
      </c>
      <c r="F174" s="7"/>
      <c r="G174" s="7"/>
      <c r="H174" s="7">
        <f t="shared" si="100"/>
        <v>0</v>
      </c>
      <c r="I174" s="7">
        <f t="shared" si="76"/>
        <v>0</v>
      </c>
      <c r="J174" s="7">
        <f t="shared" si="101"/>
        <v>0</v>
      </c>
    </row>
    <row r="175" spans="1:10" ht="15.75" thickBot="1">
      <c r="A175" s="132" t="s">
        <v>191</v>
      </c>
      <c r="B175" s="132"/>
      <c r="C175" s="132"/>
      <c r="D175" s="132"/>
      <c r="E175" s="132"/>
      <c r="F175" s="132"/>
      <c r="G175" s="132"/>
      <c r="H175" s="10">
        <f>SUM(H128:H174)</f>
        <v>0</v>
      </c>
      <c r="I175" s="10">
        <f t="shared" ref="I175:J175" si="104">SUM(I128:I174)</f>
        <v>0</v>
      </c>
      <c r="J175" s="10">
        <f t="shared" si="104"/>
        <v>0</v>
      </c>
    </row>
    <row r="176" spans="1:10">
      <c r="A176" s="125"/>
      <c r="B176" s="125"/>
      <c r="C176" s="125"/>
      <c r="D176" s="125"/>
      <c r="E176" s="125"/>
      <c r="F176" s="125"/>
      <c r="G176" s="125"/>
      <c r="H176" s="125"/>
      <c r="I176" s="125"/>
      <c r="J176" s="125"/>
    </row>
    <row r="177" spans="1:10" ht="26.25" customHeight="1">
      <c r="A177" s="133" t="s">
        <v>165</v>
      </c>
      <c r="B177" s="128" t="s">
        <v>166</v>
      </c>
      <c r="C177" s="77" t="s">
        <v>158</v>
      </c>
      <c r="D177" s="78" t="s">
        <v>405</v>
      </c>
      <c r="E177" s="77" t="s">
        <v>100</v>
      </c>
      <c r="F177" s="5"/>
      <c r="G177" s="5"/>
      <c r="H177" s="5">
        <f t="shared" ref="H177" si="105">ROUND((F177*G177),2)</f>
        <v>0</v>
      </c>
      <c r="I177" s="5">
        <f>ROUND((H177*0.24),2)</f>
        <v>0</v>
      </c>
      <c r="J177" s="5">
        <f t="shared" ref="J177" si="106">H177+I177</f>
        <v>0</v>
      </c>
    </row>
    <row r="178" spans="1:10" ht="26.25" customHeight="1">
      <c r="A178" s="133"/>
      <c r="B178" s="128"/>
      <c r="C178" s="77" t="s">
        <v>159</v>
      </c>
      <c r="D178" s="78" t="s">
        <v>406</v>
      </c>
      <c r="E178" s="77" t="s">
        <v>100</v>
      </c>
      <c r="F178" s="5"/>
      <c r="G178" s="5"/>
      <c r="H178" s="5">
        <f t="shared" ref="H178:H179" si="107">ROUND((F178*G178),2)</f>
        <v>0</v>
      </c>
      <c r="I178" s="5">
        <f t="shared" ref="I178:I179" si="108">ROUND((H178*0.24),2)</f>
        <v>0</v>
      </c>
      <c r="J178" s="5">
        <f t="shared" ref="J178:J179" si="109">H178+I178</f>
        <v>0</v>
      </c>
    </row>
    <row r="179" spans="1:10" ht="26.25" customHeight="1">
      <c r="A179" s="133"/>
      <c r="B179" s="128"/>
      <c r="C179" s="77" t="s">
        <v>161</v>
      </c>
      <c r="D179" s="78" t="s">
        <v>407</v>
      </c>
      <c r="E179" s="77" t="s">
        <v>100</v>
      </c>
      <c r="F179" s="5"/>
      <c r="G179" s="5"/>
      <c r="H179" s="5">
        <f t="shared" si="107"/>
        <v>0</v>
      </c>
      <c r="I179" s="5">
        <f t="shared" si="108"/>
        <v>0</v>
      </c>
      <c r="J179" s="5">
        <f t="shared" si="109"/>
        <v>0</v>
      </c>
    </row>
    <row r="180" spans="1:10" ht="20.25" customHeight="1">
      <c r="A180" s="133"/>
      <c r="B180" s="128"/>
      <c r="C180" s="77"/>
      <c r="D180" s="78" t="s">
        <v>34</v>
      </c>
      <c r="E180" s="77" t="s">
        <v>235</v>
      </c>
      <c r="F180" s="5"/>
      <c r="G180" s="5"/>
      <c r="H180" s="5">
        <f t="shared" ref="H180" si="110">ROUND((F180*G180),2)</f>
        <v>0</v>
      </c>
      <c r="I180" s="5">
        <f t="shared" ref="I180" si="111">ROUND((H180*0.24),2)</f>
        <v>0</v>
      </c>
      <c r="J180" s="5">
        <f t="shared" ref="J180" si="112">H180+I180</f>
        <v>0</v>
      </c>
    </row>
    <row r="181" spans="1:10">
      <c r="A181" s="133"/>
      <c r="B181" s="130"/>
      <c r="C181" s="130"/>
      <c r="D181" s="130"/>
      <c r="E181" s="130"/>
      <c r="F181" s="130"/>
      <c r="G181" s="130"/>
      <c r="H181" s="130"/>
      <c r="I181" s="130"/>
      <c r="J181" s="130"/>
    </row>
    <row r="182" spans="1:10" ht="21.75" customHeight="1">
      <c r="A182" s="133"/>
      <c r="B182" s="128" t="s">
        <v>168</v>
      </c>
      <c r="C182" s="77" t="s">
        <v>163</v>
      </c>
      <c r="D182" s="78" t="s">
        <v>288</v>
      </c>
      <c r="E182" s="77" t="s">
        <v>170</v>
      </c>
      <c r="F182" s="5"/>
      <c r="G182" s="5"/>
      <c r="H182" s="5">
        <f t="shared" ref="H182:H184" si="113">ROUND((F182*G182),2)</f>
        <v>0</v>
      </c>
      <c r="I182" s="5">
        <f t="shared" ref="I182:I184" si="114">ROUND((H182*0.24),2)</f>
        <v>0</v>
      </c>
      <c r="J182" s="5">
        <f t="shared" ref="J182:J184" si="115">H182+I182</f>
        <v>0</v>
      </c>
    </row>
    <row r="183" spans="1:10" ht="22.5">
      <c r="A183" s="133"/>
      <c r="B183" s="128"/>
      <c r="C183" s="77" t="s">
        <v>408</v>
      </c>
      <c r="D183" s="78" t="s">
        <v>409</v>
      </c>
      <c r="E183" s="77" t="s">
        <v>243</v>
      </c>
      <c r="F183" s="5"/>
      <c r="G183" s="5"/>
      <c r="H183" s="5">
        <f t="shared" si="113"/>
        <v>0</v>
      </c>
      <c r="I183" s="5">
        <f t="shared" si="114"/>
        <v>0</v>
      </c>
      <c r="J183" s="5">
        <f t="shared" si="115"/>
        <v>0</v>
      </c>
    </row>
    <row r="184" spans="1:10" ht="21.75" customHeight="1">
      <c r="A184" s="133"/>
      <c r="B184" s="128"/>
      <c r="C184" s="77"/>
      <c r="D184" s="78" t="s">
        <v>34</v>
      </c>
      <c r="E184" s="77" t="s">
        <v>235</v>
      </c>
      <c r="F184" s="5"/>
      <c r="G184" s="5"/>
      <c r="H184" s="5">
        <f t="shared" si="113"/>
        <v>0</v>
      </c>
      <c r="I184" s="5">
        <f t="shared" si="114"/>
        <v>0</v>
      </c>
      <c r="J184" s="5">
        <f t="shared" si="115"/>
        <v>0</v>
      </c>
    </row>
    <row r="185" spans="1:10">
      <c r="A185" s="133"/>
      <c r="B185" s="130"/>
      <c r="C185" s="130"/>
      <c r="D185" s="130"/>
      <c r="E185" s="130"/>
      <c r="F185" s="130"/>
      <c r="G185" s="130"/>
      <c r="H185" s="130"/>
      <c r="I185" s="130"/>
      <c r="J185" s="130"/>
    </row>
    <row r="186" spans="1:10" ht="22.5">
      <c r="A186" s="133"/>
      <c r="B186" s="128" t="s">
        <v>171</v>
      </c>
      <c r="C186" s="77" t="s">
        <v>167</v>
      </c>
      <c r="D186" s="78" t="s">
        <v>277</v>
      </c>
      <c r="E186" s="80" t="s">
        <v>244</v>
      </c>
      <c r="F186" s="5"/>
      <c r="G186" s="5"/>
      <c r="H186" s="5">
        <f t="shared" ref="H186" si="116">ROUND((F186*G186),2)</f>
        <v>0</v>
      </c>
      <c r="I186" s="5">
        <f t="shared" ref="I186:I193" si="117">ROUND((H186*0.24),2)</f>
        <v>0</v>
      </c>
      <c r="J186" s="5">
        <f t="shared" ref="J186" si="118">H186+I186</f>
        <v>0</v>
      </c>
    </row>
    <row r="187" spans="1:10" ht="22.5">
      <c r="A187" s="133"/>
      <c r="B187" s="128"/>
      <c r="C187" s="77" t="s">
        <v>289</v>
      </c>
      <c r="D187" s="78" t="s">
        <v>278</v>
      </c>
      <c r="E187" s="80" t="s">
        <v>244</v>
      </c>
      <c r="F187" s="5"/>
      <c r="G187" s="5"/>
      <c r="H187" s="5">
        <f t="shared" ref="H187:H193" si="119">ROUND((F187*G187),2)</f>
        <v>0</v>
      </c>
      <c r="I187" s="5">
        <f t="shared" si="117"/>
        <v>0</v>
      </c>
      <c r="J187" s="5">
        <f t="shared" ref="J187:J193" si="120">H187+I187</f>
        <v>0</v>
      </c>
    </row>
    <row r="188" spans="1:10" ht="22.5">
      <c r="A188" s="133"/>
      <c r="B188" s="128"/>
      <c r="C188" s="77" t="s">
        <v>410</v>
      </c>
      <c r="D188" s="78" t="s">
        <v>411</v>
      </c>
      <c r="E188" s="80" t="s">
        <v>244</v>
      </c>
      <c r="F188" s="5"/>
      <c r="G188" s="5"/>
      <c r="H188" s="5">
        <f t="shared" ref="H188:H189" si="121">ROUND((F188*G188),2)</f>
        <v>0</v>
      </c>
      <c r="I188" s="5">
        <f t="shared" ref="I188:I189" si="122">ROUND((H188*0.24),2)</f>
        <v>0</v>
      </c>
      <c r="J188" s="5">
        <f t="shared" ref="J188:J189" si="123">H188+I188</f>
        <v>0</v>
      </c>
    </row>
    <row r="189" spans="1:10" ht="33.75">
      <c r="A189" s="133"/>
      <c r="B189" s="128"/>
      <c r="C189" s="77" t="s">
        <v>412</v>
      </c>
      <c r="D189" s="78" t="s">
        <v>413</v>
      </c>
      <c r="E189" s="80" t="s">
        <v>244</v>
      </c>
      <c r="F189" s="5"/>
      <c r="G189" s="5"/>
      <c r="H189" s="5">
        <f t="shared" si="121"/>
        <v>0</v>
      </c>
      <c r="I189" s="5">
        <f t="shared" si="122"/>
        <v>0</v>
      </c>
      <c r="J189" s="5">
        <f t="shared" si="123"/>
        <v>0</v>
      </c>
    </row>
    <row r="190" spans="1:10" ht="33.75">
      <c r="A190" s="133"/>
      <c r="B190" s="128"/>
      <c r="C190" s="77" t="s">
        <v>414</v>
      </c>
      <c r="D190" s="78" t="s">
        <v>415</v>
      </c>
      <c r="E190" s="80" t="s">
        <v>244</v>
      </c>
      <c r="F190" s="5"/>
      <c r="G190" s="5"/>
      <c r="H190" s="5">
        <f t="shared" si="119"/>
        <v>0</v>
      </c>
      <c r="I190" s="5">
        <f t="shared" si="117"/>
        <v>0</v>
      </c>
      <c r="J190" s="5">
        <f t="shared" si="120"/>
        <v>0</v>
      </c>
    </row>
    <row r="191" spans="1:10" ht="22.5">
      <c r="A191" s="133"/>
      <c r="B191" s="128"/>
      <c r="C191" s="77" t="s">
        <v>416</v>
      </c>
      <c r="D191" s="78" t="s">
        <v>417</v>
      </c>
      <c r="E191" s="80" t="s">
        <v>244</v>
      </c>
      <c r="F191" s="5"/>
      <c r="G191" s="5"/>
      <c r="H191" s="5">
        <f t="shared" si="119"/>
        <v>0</v>
      </c>
      <c r="I191" s="5">
        <f t="shared" si="117"/>
        <v>0</v>
      </c>
      <c r="J191" s="5">
        <f t="shared" si="120"/>
        <v>0</v>
      </c>
    </row>
    <row r="192" spans="1:10" ht="22.5">
      <c r="A192" s="133"/>
      <c r="B192" s="128"/>
      <c r="C192" s="77" t="s">
        <v>418</v>
      </c>
      <c r="D192" s="78" t="s">
        <v>279</v>
      </c>
      <c r="E192" s="80" t="s">
        <v>244</v>
      </c>
      <c r="F192" s="5"/>
      <c r="G192" s="5"/>
      <c r="H192" s="5">
        <f t="shared" si="119"/>
        <v>0</v>
      </c>
      <c r="I192" s="5">
        <f t="shared" si="117"/>
        <v>0</v>
      </c>
      <c r="J192" s="5">
        <f t="shared" si="120"/>
        <v>0</v>
      </c>
    </row>
    <row r="193" spans="1:10">
      <c r="A193" s="133"/>
      <c r="B193" s="128"/>
      <c r="C193" s="81"/>
      <c r="D193" s="78" t="s">
        <v>34</v>
      </c>
      <c r="E193" s="77" t="s">
        <v>235</v>
      </c>
      <c r="F193" s="5"/>
      <c r="G193" s="5"/>
      <c r="H193" s="5">
        <f t="shared" si="119"/>
        <v>0</v>
      </c>
      <c r="I193" s="5">
        <f t="shared" si="117"/>
        <v>0</v>
      </c>
      <c r="J193" s="5">
        <f t="shared" si="120"/>
        <v>0</v>
      </c>
    </row>
    <row r="194" spans="1:10">
      <c r="A194" s="133"/>
      <c r="B194" s="130"/>
      <c r="C194" s="130"/>
      <c r="D194" s="130"/>
      <c r="E194" s="130"/>
      <c r="F194" s="130"/>
      <c r="G194" s="130"/>
      <c r="H194" s="130"/>
      <c r="I194" s="130"/>
      <c r="J194" s="130"/>
    </row>
    <row r="195" spans="1:10" ht="27.75" customHeight="1">
      <c r="A195" s="133"/>
      <c r="B195" s="128" t="s">
        <v>200</v>
      </c>
      <c r="C195" s="77" t="s">
        <v>169</v>
      </c>
      <c r="D195" s="78" t="s">
        <v>419</v>
      </c>
      <c r="E195" s="4"/>
      <c r="F195" s="5"/>
      <c r="G195" s="5"/>
      <c r="H195" s="5">
        <f t="shared" ref="H195:H196" si="124">ROUND((F195*G195),2)</f>
        <v>0</v>
      </c>
      <c r="I195" s="5">
        <f t="shared" ref="I195:I196" si="125">ROUND((H195*0.24),2)</f>
        <v>0</v>
      </c>
      <c r="J195" s="5">
        <f t="shared" ref="J195:J196" si="126">H195+I195</f>
        <v>0</v>
      </c>
    </row>
    <row r="196" spans="1:10" ht="18.75" customHeight="1">
      <c r="A196" s="133"/>
      <c r="B196" s="128"/>
      <c r="C196" s="77"/>
      <c r="D196" s="78" t="s">
        <v>34</v>
      </c>
      <c r="E196" s="4"/>
      <c r="F196" s="5"/>
      <c r="G196" s="5"/>
      <c r="H196" s="5">
        <f t="shared" si="124"/>
        <v>0</v>
      </c>
      <c r="I196" s="5">
        <f t="shared" si="125"/>
        <v>0</v>
      </c>
      <c r="J196" s="5">
        <f t="shared" si="126"/>
        <v>0</v>
      </c>
    </row>
    <row r="197" spans="1:10">
      <c r="A197" s="133"/>
      <c r="B197" s="130"/>
      <c r="C197" s="130"/>
      <c r="D197" s="130"/>
      <c r="E197" s="130"/>
      <c r="F197" s="130"/>
      <c r="G197" s="130"/>
      <c r="H197" s="130"/>
      <c r="I197" s="130"/>
      <c r="J197" s="130"/>
    </row>
    <row r="198" spans="1:10" ht="23.25" customHeight="1">
      <c r="A198" s="133"/>
      <c r="B198" s="128" t="s">
        <v>173</v>
      </c>
      <c r="C198" s="77" t="s">
        <v>290</v>
      </c>
      <c r="D198" s="78" t="s">
        <v>420</v>
      </c>
      <c r="E198" s="4"/>
      <c r="F198" s="5"/>
      <c r="G198" s="5"/>
      <c r="H198" s="5">
        <f t="shared" ref="H198:H199" si="127">ROUND((F198*G198),2)</f>
        <v>0</v>
      </c>
      <c r="I198" s="5">
        <f t="shared" ref="I198:I199" si="128">ROUND((H198*0.24),2)</f>
        <v>0</v>
      </c>
      <c r="J198" s="5">
        <f t="shared" ref="J198:J199" si="129">H198+I198</f>
        <v>0</v>
      </c>
    </row>
    <row r="199" spans="1:10" ht="19.5" customHeight="1" thickBot="1">
      <c r="A199" s="134"/>
      <c r="B199" s="129"/>
      <c r="C199" s="97"/>
      <c r="D199" s="91" t="s">
        <v>34</v>
      </c>
      <c r="E199" s="6"/>
      <c r="F199" s="7"/>
      <c r="G199" s="7"/>
      <c r="H199" s="7">
        <f t="shared" si="127"/>
        <v>0</v>
      </c>
      <c r="I199" s="7">
        <f t="shared" si="128"/>
        <v>0</v>
      </c>
      <c r="J199" s="7">
        <f t="shared" si="129"/>
        <v>0</v>
      </c>
    </row>
    <row r="200" spans="1:10" ht="15.75" thickBot="1">
      <c r="A200" s="124" t="s">
        <v>192</v>
      </c>
      <c r="B200" s="124"/>
      <c r="C200" s="124"/>
      <c r="D200" s="124"/>
      <c r="E200" s="124"/>
      <c r="F200" s="124"/>
      <c r="G200" s="124"/>
      <c r="H200" s="9">
        <f>SUM(H177:H199)</f>
        <v>0</v>
      </c>
      <c r="I200" s="9">
        <f t="shared" ref="I200:J200" si="130">SUM(I177:I199)</f>
        <v>0</v>
      </c>
      <c r="J200" s="9">
        <f t="shared" si="130"/>
        <v>0</v>
      </c>
    </row>
    <row r="201" spans="1:10">
      <c r="A201" s="125"/>
      <c r="B201" s="125"/>
      <c r="C201" s="125"/>
      <c r="D201" s="125"/>
      <c r="E201" s="125"/>
      <c r="F201" s="125"/>
      <c r="G201" s="125"/>
      <c r="H201" s="125"/>
      <c r="I201" s="125"/>
      <c r="J201" s="125"/>
    </row>
    <row r="202" spans="1:10">
      <c r="A202" s="126" t="s">
        <v>174</v>
      </c>
      <c r="B202" s="128" t="s">
        <v>201</v>
      </c>
      <c r="C202" s="77" t="s">
        <v>172</v>
      </c>
      <c r="D202" s="78" t="s">
        <v>175</v>
      </c>
      <c r="E202" s="77" t="s">
        <v>176</v>
      </c>
      <c r="F202" s="5"/>
      <c r="G202" s="5"/>
      <c r="H202" s="5">
        <f t="shared" ref="H202:H204" si="131">ROUND((F202*G202),2)</f>
        <v>0</v>
      </c>
      <c r="I202" s="5">
        <f t="shared" ref="I202:I212" si="132">ROUND((H202*0.24),2)</f>
        <v>0</v>
      </c>
      <c r="J202" s="5">
        <f t="shared" ref="J202:J204" si="133">H202+I202</f>
        <v>0</v>
      </c>
    </row>
    <row r="203" spans="1:10" ht="22.5">
      <c r="A203" s="126"/>
      <c r="B203" s="128"/>
      <c r="C203" s="77" t="s">
        <v>421</v>
      </c>
      <c r="D203" s="78" t="s">
        <v>245</v>
      </c>
      <c r="E203" s="79" t="s">
        <v>234</v>
      </c>
      <c r="F203" s="5"/>
      <c r="G203" s="5"/>
      <c r="H203" s="5">
        <f t="shared" si="131"/>
        <v>0</v>
      </c>
      <c r="I203" s="5">
        <f t="shared" si="132"/>
        <v>0</v>
      </c>
      <c r="J203" s="5">
        <f t="shared" si="133"/>
        <v>0</v>
      </c>
    </row>
    <row r="204" spans="1:10">
      <c r="A204" s="126"/>
      <c r="B204" s="128"/>
      <c r="C204" s="77" t="s">
        <v>422</v>
      </c>
      <c r="D204" s="78" t="s">
        <v>246</v>
      </c>
      <c r="E204" s="79" t="s">
        <v>234</v>
      </c>
      <c r="F204" s="5"/>
      <c r="G204" s="5"/>
      <c r="H204" s="5">
        <f t="shared" si="131"/>
        <v>0</v>
      </c>
      <c r="I204" s="5">
        <f t="shared" si="132"/>
        <v>0</v>
      </c>
      <c r="J204" s="5">
        <f t="shared" si="133"/>
        <v>0</v>
      </c>
    </row>
    <row r="205" spans="1:10" ht="22.5">
      <c r="A205" s="126"/>
      <c r="B205" s="128"/>
      <c r="C205" s="77" t="s">
        <v>423</v>
      </c>
      <c r="D205" s="78" t="s">
        <v>177</v>
      </c>
      <c r="E205" s="79" t="s">
        <v>234</v>
      </c>
      <c r="F205" s="5"/>
      <c r="G205" s="5"/>
      <c r="H205" s="5">
        <f t="shared" ref="H205:H212" si="134">ROUND((F205*G205),2)</f>
        <v>0</v>
      </c>
      <c r="I205" s="5">
        <f t="shared" si="132"/>
        <v>0</v>
      </c>
      <c r="J205" s="5">
        <f t="shared" ref="J205:J212" si="135">H205+I205</f>
        <v>0</v>
      </c>
    </row>
    <row r="206" spans="1:10">
      <c r="A206" s="126"/>
      <c r="B206" s="128"/>
      <c r="C206" s="77" t="s">
        <v>424</v>
      </c>
      <c r="D206" s="78" t="s">
        <v>425</v>
      </c>
      <c r="E206" s="79" t="s">
        <v>234</v>
      </c>
      <c r="F206" s="5"/>
      <c r="G206" s="5"/>
      <c r="H206" s="5">
        <f t="shared" ref="H206:H211" si="136">ROUND((F206*G206),2)</f>
        <v>0</v>
      </c>
      <c r="I206" s="5">
        <f t="shared" ref="I206:I211" si="137">ROUND((H206*0.24),2)</f>
        <v>0</v>
      </c>
      <c r="J206" s="5">
        <f t="shared" ref="J206:J211" si="138">H206+I206</f>
        <v>0</v>
      </c>
    </row>
    <row r="207" spans="1:10" ht="22.5">
      <c r="A207" s="126"/>
      <c r="B207" s="128"/>
      <c r="C207" s="77" t="s">
        <v>426</v>
      </c>
      <c r="D207" s="78" t="s">
        <v>427</v>
      </c>
      <c r="E207" s="79" t="s">
        <v>234</v>
      </c>
      <c r="F207" s="5"/>
      <c r="G207" s="5"/>
      <c r="H207" s="5">
        <f t="shared" si="136"/>
        <v>0</v>
      </c>
      <c r="I207" s="5">
        <f t="shared" si="137"/>
        <v>0</v>
      </c>
      <c r="J207" s="5">
        <f t="shared" si="138"/>
        <v>0</v>
      </c>
    </row>
    <row r="208" spans="1:10">
      <c r="A208" s="126"/>
      <c r="B208" s="128"/>
      <c r="C208" s="77" t="s">
        <v>428</v>
      </c>
      <c r="D208" s="78" t="s">
        <v>429</v>
      </c>
      <c r="E208" s="79" t="s">
        <v>234</v>
      </c>
      <c r="F208" s="5"/>
      <c r="G208" s="5"/>
      <c r="H208" s="5">
        <f t="shared" si="136"/>
        <v>0</v>
      </c>
      <c r="I208" s="5">
        <f t="shared" si="137"/>
        <v>0</v>
      </c>
      <c r="J208" s="5">
        <f t="shared" si="138"/>
        <v>0</v>
      </c>
    </row>
    <row r="209" spans="1:10" ht="22.5">
      <c r="A209" s="126"/>
      <c r="B209" s="128"/>
      <c r="C209" s="77" t="s">
        <v>430</v>
      </c>
      <c r="D209" s="78" t="s">
        <v>247</v>
      </c>
      <c r="E209" s="77" t="s">
        <v>20</v>
      </c>
      <c r="F209" s="5"/>
      <c r="G209" s="5"/>
      <c r="H209" s="5">
        <f t="shared" si="136"/>
        <v>0</v>
      </c>
      <c r="I209" s="5">
        <f t="shared" si="137"/>
        <v>0</v>
      </c>
      <c r="J209" s="5">
        <f t="shared" si="138"/>
        <v>0</v>
      </c>
    </row>
    <row r="210" spans="1:10">
      <c r="A210" s="126"/>
      <c r="B210" s="128"/>
      <c r="C210" s="77" t="s">
        <v>431</v>
      </c>
      <c r="D210" s="78" t="s">
        <v>432</v>
      </c>
      <c r="E210" s="77" t="s">
        <v>20</v>
      </c>
      <c r="F210" s="5"/>
      <c r="G210" s="5"/>
      <c r="H210" s="5">
        <f t="shared" si="136"/>
        <v>0</v>
      </c>
      <c r="I210" s="5">
        <f t="shared" si="137"/>
        <v>0</v>
      </c>
      <c r="J210" s="5">
        <f t="shared" si="138"/>
        <v>0</v>
      </c>
    </row>
    <row r="211" spans="1:10">
      <c r="A211" s="126"/>
      <c r="B211" s="128"/>
      <c r="C211" s="77" t="s">
        <v>433</v>
      </c>
      <c r="D211" s="78" t="s">
        <v>434</v>
      </c>
      <c r="E211" s="77" t="s">
        <v>20</v>
      </c>
      <c r="F211" s="5"/>
      <c r="G211" s="5"/>
      <c r="H211" s="5">
        <f t="shared" si="136"/>
        <v>0</v>
      </c>
      <c r="I211" s="5">
        <f t="shared" si="137"/>
        <v>0</v>
      </c>
      <c r="J211" s="5">
        <f t="shared" si="138"/>
        <v>0</v>
      </c>
    </row>
    <row r="212" spans="1:10" ht="15.75" thickBot="1">
      <c r="A212" s="127"/>
      <c r="B212" s="129"/>
      <c r="C212" s="97"/>
      <c r="D212" s="91" t="s">
        <v>34</v>
      </c>
      <c r="E212" s="6"/>
      <c r="F212" s="7"/>
      <c r="G212" s="7"/>
      <c r="H212" s="7">
        <f t="shared" si="134"/>
        <v>0</v>
      </c>
      <c r="I212" s="7">
        <f t="shared" si="132"/>
        <v>0</v>
      </c>
      <c r="J212" s="7">
        <f t="shared" si="135"/>
        <v>0</v>
      </c>
    </row>
    <row r="213" spans="1:10" ht="15.75" thickBot="1">
      <c r="A213" s="122" t="s">
        <v>193</v>
      </c>
      <c r="B213" s="122"/>
      <c r="C213" s="122"/>
      <c r="D213" s="122"/>
      <c r="E213" s="122"/>
      <c r="F213" s="122"/>
      <c r="G213" s="122"/>
      <c r="H213" s="8">
        <f>SUM(H202:H212)</f>
        <v>0</v>
      </c>
      <c r="I213" s="8">
        <f>SUM(I202:I212)</f>
        <v>0</v>
      </c>
      <c r="J213" s="8">
        <f>SUM(J202:J212)</f>
        <v>0</v>
      </c>
    </row>
    <row r="214" spans="1:10">
      <c r="A214" s="123"/>
      <c r="B214" s="123"/>
      <c r="C214" s="123"/>
      <c r="D214" s="123"/>
      <c r="E214" s="123"/>
      <c r="F214" s="123"/>
      <c r="G214" s="123"/>
      <c r="H214" s="123"/>
      <c r="I214" s="123"/>
      <c r="J214" s="123"/>
    </row>
    <row r="215" spans="1:10" ht="15.75" customHeight="1">
      <c r="A215" s="119"/>
      <c r="B215" s="119"/>
      <c r="C215" s="120"/>
      <c r="D215" s="2" t="s">
        <v>178</v>
      </c>
      <c r="E215" s="121" t="s">
        <v>4</v>
      </c>
      <c r="F215" s="121"/>
      <c r="G215" s="121" t="s">
        <v>5</v>
      </c>
      <c r="H215" s="121"/>
      <c r="I215" s="121" t="s">
        <v>6</v>
      </c>
      <c r="J215" s="121"/>
    </row>
    <row r="216" spans="1:10">
      <c r="A216" s="119"/>
      <c r="B216" s="119"/>
      <c r="C216" s="120"/>
      <c r="D216" s="18" t="s">
        <v>179</v>
      </c>
      <c r="E216" s="117">
        <f>SA</f>
        <v>0</v>
      </c>
      <c r="F216" s="118"/>
      <c r="G216" s="117">
        <f>FPAA</f>
        <v>0</v>
      </c>
      <c r="H216" s="118"/>
      <c r="I216" s="117">
        <f>SKA</f>
        <v>0</v>
      </c>
      <c r="J216" s="118"/>
    </row>
    <row r="217" spans="1:10">
      <c r="A217" s="119"/>
      <c r="B217" s="119"/>
      <c r="C217" s="120"/>
      <c r="D217" s="18" t="s">
        <v>180</v>
      </c>
      <c r="E217" s="117">
        <f>SB</f>
        <v>0</v>
      </c>
      <c r="F217" s="118"/>
      <c r="G217" s="117">
        <f>FPAB</f>
        <v>0</v>
      </c>
      <c r="H217" s="118"/>
      <c r="I217" s="117">
        <f>SKB</f>
        <v>0</v>
      </c>
      <c r="J217" s="118"/>
    </row>
    <row r="218" spans="1:10">
      <c r="A218" s="119"/>
      <c r="B218" s="119"/>
      <c r="C218" s="120"/>
      <c r="D218" s="18" t="s">
        <v>181</v>
      </c>
      <c r="E218" s="117">
        <f>SG</f>
        <v>0</v>
      </c>
      <c r="F218" s="118"/>
      <c r="G218" s="117">
        <f>FPAG</f>
        <v>0</v>
      </c>
      <c r="H218" s="118"/>
      <c r="I218" s="117">
        <f>SKG</f>
        <v>0</v>
      </c>
      <c r="J218" s="118"/>
    </row>
    <row r="219" spans="1:10">
      <c r="A219" s="119"/>
      <c r="B219" s="119"/>
      <c r="C219" s="120"/>
      <c r="D219" s="18" t="s">
        <v>182</v>
      </c>
      <c r="E219" s="117">
        <f>SD</f>
        <v>0</v>
      </c>
      <c r="F219" s="118"/>
      <c r="G219" s="117">
        <f>FPAD</f>
        <v>0</v>
      </c>
      <c r="H219" s="118"/>
      <c r="I219" s="117">
        <f>SKD</f>
        <v>0</v>
      </c>
      <c r="J219" s="118"/>
    </row>
    <row r="220" spans="1:10">
      <c r="A220" s="119"/>
      <c r="B220" s="119"/>
      <c r="C220" s="120"/>
      <c r="D220" s="18" t="s">
        <v>183</v>
      </c>
      <c r="E220" s="117">
        <f>SE</f>
        <v>0</v>
      </c>
      <c r="F220" s="118"/>
      <c r="G220" s="117">
        <f>FPAE</f>
        <v>0</v>
      </c>
      <c r="H220" s="118"/>
      <c r="I220" s="117">
        <f>SKE</f>
        <v>0</v>
      </c>
      <c r="J220" s="118"/>
    </row>
    <row r="221" spans="1:10">
      <c r="A221" s="119"/>
      <c r="B221" s="119"/>
      <c r="C221" s="120"/>
      <c r="D221" s="18" t="s">
        <v>184</v>
      </c>
      <c r="E221" s="117">
        <f>SST</f>
        <v>0</v>
      </c>
      <c r="F221" s="118"/>
      <c r="G221" s="117">
        <f>FPAST</f>
        <v>0</v>
      </c>
      <c r="H221" s="118"/>
      <c r="I221" s="117">
        <f>SKST</f>
        <v>0</v>
      </c>
      <c r="J221" s="118"/>
    </row>
    <row r="222" spans="1:10">
      <c r="A222" s="119"/>
      <c r="B222" s="119"/>
      <c r="C222" s="120"/>
      <c r="D222" s="18" t="s">
        <v>185</v>
      </c>
      <c r="E222" s="117">
        <f>SZ</f>
        <v>0</v>
      </c>
      <c r="F222" s="118"/>
      <c r="G222" s="117">
        <f>FPAZ</f>
        <v>0</v>
      </c>
      <c r="H222" s="118"/>
      <c r="I222" s="117">
        <f>SKZ</f>
        <v>0</v>
      </c>
      <c r="J222" s="118"/>
    </row>
    <row r="223" spans="1:10">
      <c r="A223" s="119"/>
      <c r="B223" s="119"/>
      <c r="C223" s="120"/>
      <c r="D223" s="18" t="s">
        <v>186</v>
      </c>
      <c r="E223" s="117">
        <f>SH</f>
        <v>0</v>
      </c>
      <c r="F223" s="118"/>
      <c r="G223" s="117">
        <f>FPAH</f>
        <v>0</v>
      </c>
      <c r="H223" s="118"/>
      <c r="I223" s="117">
        <f>SKH</f>
        <v>0</v>
      </c>
      <c r="J223" s="118"/>
    </row>
    <row r="224" spans="1:10">
      <c r="A224" s="119"/>
      <c r="B224" s="119"/>
      <c r="C224" s="120"/>
      <c r="D224" s="2" t="s">
        <v>187</v>
      </c>
      <c r="E224" s="115">
        <f>SUM(E216:F223)</f>
        <v>0</v>
      </c>
      <c r="F224" s="116"/>
      <c r="G224" s="115">
        <f>SUM(G216:H223)</f>
        <v>0</v>
      </c>
      <c r="H224" s="116"/>
      <c r="I224" s="115">
        <f>SUM(I216:J223)</f>
        <v>0</v>
      </c>
      <c r="J224" s="116"/>
    </row>
  </sheetData>
  <mergeCells count="98">
    <mergeCell ref="B34:J34"/>
    <mergeCell ref="A25:G25"/>
    <mergeCell ref="A26:J26"/>
    <mergeCell ref="B27:B33"/>
    <mergeCell ref="A1:J1"/>
    <mergeCell ref="A12:G12"/>
    <mergeCell ref="A13:J13"/>
    <mergeCell ref="A14:A24"/>
    <mergeCell ref="B14:B24"/>
    <mergeCell ref="A3:A11"/>
    <mergeCell ref="B3:B11"/>
    <mergeCell ref="A27:A44"/>
    <mergeCell ref="B35:B44"/>
    <mergeCell ref="B59:J59"/>
    <mergeCell ref="A45:G45"/>
    <mergeCell ref="A46:J46"/>
    <mergeCell ref="A47:A86"/>
    <mergeCell ref="B47:B58"/>
    <mergeCell ref="B75:J75"/>
    <mergeCell ref="B76:B86"/>
    <mergeCell ref="B66:J66"/>
    <mergeCell ref="B67:B74"/>
    <mergeCell ref="B60:B65"/>
    <mergeCell ref="B118:J118"/>
    <mergeCell ref="B119:B125"/>
    <mergeCell ref="B112:J112"/>
    <mergeCell ref="B113:B117"/>
    <mergeCell ref="A87:G87"/>
    <mergeCell ref="A88:J88"/>
    <mergeCell ref="A89:A125"/>
    <mergeCell ref="B89:B111"/>
    <mergeCell ref="A126:G126"/>
    <mergeCell ref="A127:J127"/>
    <mergeCell ref="A128:A174"/>
    <mergeCell ref="B128:B130"/>
    <mergeCell ref="B131:J131"/>
    <mergeCell ref="B132:B134"/>
    <mergeCell ref="B148:J148"/>
    <mergeCell ref="B149:B152"/>
    <mergeCell ref="B140:J140"/>
    <mergeCell ref="B141:B147"/>
    <mergeCell ref="B135:J135"/>
    <mergeCell ref="B136:B139"/>
    <mergeCell ref="B168:J168"/>
    <mergeCell ref="B169:B174"/>
    <mergeCell ref="B161:J161"/>
    <mergeCell ref="B162:B167"/>
    <mergeCell ref="B153:J153"/>
    <mergeCell ref="B154:B160"/>
    <mergeCell ref="A175:G175"/>
    <mergeCell ref="A176:J176"/>
    <mergeCell ref="A177:A199"/>
    <mergeCell ref="B177:B180"/>
    <mergeCell ref="B181:J181"/>
    <mergeCell ref="B182:B184"/>
    <mergeCell ref="B195:B196"/>
    <mergeCell ref="B197:J197"/>
    <mergeCell ref="B198:B199"/>
    <mergeCell ref="B194:J194"/>
    <mergeCell ref="B185:J185"/>
    <mergeCell ref="B186:B193"/>
    <mergeCell ref="A213:G213"/>
    <mergeCell ref="A214:J214"/>
    <mergeCell ref="I215:J215"/>
    <mergeCell ref="G215:H215"/>
    <mergeCell ref="A200:G200"/>
    <mergeCell ref="A201:J201"/>
    <mergeCell ref="A202:A212"/>
    <mergeCell ref="B202:B212"/>
    <mergeCell ref="I224:J224"/>
    <mergeCell ref="A215:C224"/>
    <mergeCell ref="E215:F215"/>
    <mergeCell ref="E216:F216"/>
    <mergeCell ref="E217:F217"/>
    <mergeCell ref="E218:F218"/>
    <mergeCell ref="I223:J223"/>
    <mergeCell ref="I222:J222"/>
    <mergeCell ref="I221:J221"/>
    <mergeCell ref="I220:J220"/>
    <mergeCell ref="I219:J219"/>
    <mergeCell ref="I218:J218"/>
    <mergeCell ref="I217:J217"/>
    <mergeCell ref="I216:J216"/>
    <mergeCell ref="E219:F219"/>
    <mergeCell ref="G224:H224"/>
    <mergeCell ref="G216:H216"/>
    <mergeCell ref="G217:H217"/>
    <mergeCell ref="G218:H218"/>
    <mergeCell ref="G219:H219"/>
    <mergeCell ref="G220:H220"/>
    <mergeCell ref="E224:F224"/>
    <mergeCell ref="G221:H221"/>
    <mergeCell ref="E220:F220"/>
    <mergeCell ref="E221:F221"/>
    <mergeCell ref="E222:F222"/>
    <mergeCell ref="E223:F223"/>
    <mergeCell ref="G222:H222"/>
    <mergeCell ref="G223:H223"/>
  </mergeCells>
  <printOptions horizontalCentered="1"/>
  <pageMargins left="0.19685039370078741" right="0.19685039370078741" top="0.74803149606299213" bottom="0.74803149606299213" header="0.31496062992125984" footer="0.31496062992125984"/>
  <pageSetup paperSize="9" scale="96" orientation="portrait" r:id="rId1"/>
  <rowBreaks count="2" manualBreakCount="2">
    <brk id="34" max="9" man="1"/>
    <brk id="148" max="9" man="1"/>
  </rowBreaks>
</worksheet>
</file>

<file path=xl/worksheets/sheet5.xml><?xml version="1.0" encoding="utf-8"?>
<worksheet xmlns="http://schemas.openxmlformats.org/spreadsheetml/2006/main" xmlns:r="http://schemas.openxmlformats.org/officeDocument/2006/relationships">
  <dimension ref="A1:H13"/>
  <sheetViews>
    <sheetView zoomScaleNormal="100" workbookViewId="0">
      <selection activeCell="F36" sqref="F36"/>
    </sheetView>
  </sheetViews>
  <sheetFormatPr defaultRowHeight="15"/>
  <cols>
    <col min="1" max="1" width="3.7109375" style="19" bestFit="1" customWidth="1"/>
    <col min="2" max="2" width="31.140625" style="19" bestFit="1" customWidth="1"/>
    <col min="3" max="3" width="7" style="19" customWidth="1"/>
    <col min="4" max="4" width="9.5703125" style="19" bestFit="1" customWidth="1"/>
    <col min="5" max="7" width="9.140625" style="19"/>
    <col min="8" max="8" width="10.28515625" style="19" customWidth="1"/>
    <col min="9" max="16384" width="9.140625" style="19"/>
  </cols>
  <sheetData>
    <row r="1" spans="1:8">
      <c r="A1" s="158" t="s">
        <v>209</v>
      </c>
      <c r="B1" s="158"/>
      <c r="C1" s="158"/>
      <c r="D1" s="158"/>
      <c r="E1" s="158"/>
      <c r="F1" s="158"/>
      <c r="G1" s="158"/>
      <c r="H1" s="158"/>
    </row>
    <row r="2" spans="1:8" ht="39" customHeight="1">
      <c r="A2" s="29" t="s">
        <v>202</v>
      </c>
      <c r="B2" s="29" t="s">
        <v>203</v>
      </c>
      <c r="C2" s="29" t="s">
        <v>204</v>
      </c>
      <c r="D2" s="29" t="s">
        <v>205</v>
      </c>
      <c r="E2" s="29" t="s">
        <v>206</v>
      </c>
      <c r="F2" s="29" t="s">
        <v>207</v>
      </c>
      <c r="G2" s="29" t="s">
        <v>5</v>
      </c>
      <c r="H2" s="29" t="s">
        <v>208</v>
      </c>
    </row>
    <row r="3" spans="1:8">
      <c r="A3" s="20">
        <v>1</v>
      </c>
      <c r="B3" s="21" t="s">
        <v>212</v>
      </c>
      <c r="C3" s="30"/>
      <c r="D3" s="22"/>
      <c r="E3" s="22"/>
      <c r="F3" s="22">
        <f>ROUND((D3*E3),2)</f>
        <v>0</v>
      </c>
      <c r="G3" s="22">
        <f>ROUND((F3*0.24),2)</f>
        <v>0</v>
      </c>
      <c r="H3" s="22">
        <f>F3+G3</f>
        <v>0</v>
      </c>
    </row>
    <row r="4" spans="1:8">
      <c r="A4" s="20">
        <v>2</v>
      </c>
      <c r="B4" s="21" t="s">
        <v>212</v>
      </c>
      <c r="C4" s="30"/>
      <c r="D4" s="22"/>
      <c r="E4" s="22"/>
      <c r="F4" s="22">
        <f t="shared" ref="F4:F12" si="0">ROUND((D4*E4),2)</f>
        <v>0</v>
      </c>
      <c r="G4" s="22">
        <f t="shared" ref="G4:G11" si="1">ROUND((F4*0.24),2)</f>
        <v>0</v>
      </c>
      <c r="H4" s="22">
        <f t="shared" ref="H4:H12" si="2">F4+G4</f>
        <v>0</v>
      </c>
    </row>
    <row r="5" spans="1:8">
      <c r="A5" s="20">
        <v>3</v>
      </c>
      <c r="B5" s="21" t="s">
        <v>212</v>
      </c>
      <c r="C5" s="30"/>
      <c r="D5" s="22"/>
      <c r="E5" s="22"/>
      <c r="F5" s="22">
        <f t="shared" si="0"/>
        <v>0</v>
      </c>
      <c r="G5" s="22">
        <f t="shared" si="1"/>
        <v>0</v>
      </c>
      <c r="H5" s="22">
        <f t="shared" si="2"/>
        <v>0</v>
      </c>
    </row>
    <row r="6" spans="1:8">
      <c r="A6" s="20">
        <v>4</v>
      </c>
      <c r="B6" s="21" t="s">
        <v>212</v>
      </c>
      <c r="C6" s="30"/>
      <c r="D6" s="22"/>
      <c r="E6" s="22"/>
      <c r="F6" s="22">
        <f t="shared" si="0"/>
        <v>0</v>
      </c>
      <c r="G6" s="22">
        <f>ROUND((F6*0.24),2)</f>
        <v>0</v>
      </c>
      <c r="H6" s="22">
        <f t="shared" si="2"/>
        <v>0</v>
      </c>
    </row>
    <row r="7" spans="1:8">
      <c r="A7" s="20">
        <v>5</v>
      </c>
      <c r="B7" s="21" t="s">
        <v>212</v>
      </c>
      <c r="C7" s="30"/>
      <c r="D7" s="22"/>
      <c r="E7" s="22"/>
      <c r="F7" s="22">
        <f t="shared" si="0"/>
        <v>0</v>
      </c>
      <c r="G7" s="22">
        <f t="shared" si="1"/>
        <v>0</v>
      </c>
      <c r="H7" s="22">
        <f t="shared" si="2"/>
        <v>0</v>
      </c>
    </row>
    <row r="8" spans="1:8">
      <c r="A8" s="20">
        <v>6</v>
      </c>
      <c r="B8" s="21" t="s">
        <v>212</v>
      </c>
      <c r="C8" s="30"/>
      <c r="D8" s="22"/>
      <c r="E8" s="22"/>
      <c r="F8" s="22">
        <f t="shared" si="0"/>
        <v>0</v>
      </c>
      <c r="G8" s="22">
        <f t="shared" si="1"/>
        <v>0</v>
      </c>
      <c r="H8" s="22">
        <f t="shared" si="2"/>
        <v>0</v>
      </c>
    </row>
    <row r="9" spans="1:8">
      <c r="A9" s="20">
        <v>7</v>
      </c>
      <c r="B9" s="21" t="s">
        <v>212</v>
      </c>
      <c r="C9" s="30"/>
      <c r="D9" s="22"/>
      <c r="E9" s="22"/>
      <c r="F9" s="22">
        <f t="shared" si="0"/>
        <v>0</v>
      </c>
      <c r="G9" s="22">
        <f t="shared" si="1"/>
        <v>0</v>
      </c>
      <c r="H9" s="22">
        <f t="shared" si="2"/>
        <v>0</v>
      </c>
    </row>
    <row r="10" spans="1:8">
      <c r="A10" s="20">
        <v>8</v>
      </c>
      <c r="B10" s="21" t="s">
        <v>212</v>
      </c>
      <c r="C10" s="30"/>
      <c r="D10" s="22"/>
      <c r="E10" s="22"/>
      <c r="F10" s="22">
        <f t="shared" si="0"/>
        <v>0</v>
      </c>
      <c r="G10" s="22">
        <f t="shared" si="1"/>
        <v>0</v>
      </c>
      <c r="H10" s="22">
        <f t="shared" si="2"/>
        <v>0</v>
      </c>
    </row>
    <row r="11" spans="1:8">
      <c r="A11" s="20">
        <v>9</v>
      </c>
      <c r="B11" s="21" t="s">
        <v>212</v>
      </c>
      <c r="C11" s="30"/>
      <c r="D11" s="22"/>
      <c r="E11" s="22"/>
      <c r="F11" s="22">
        <f t="shared" si="0"/>
        <v>0</v>
      </c>
      <c r="G11" s="22">
        <f t="shared" si="1"/>
        <v>0</v>
      </c>
      <c r="H11" s="22">
        <f t="shared" si="2"/>
        <v>0</v>
      </c>
    </row>
    <row r="12" spans="1:8">
      <c r="A12" s="20">
        <v>10</v>
      </c>
      <c r="B12" s="21" t="s">
        <v>212</v>
      </c>
      <c r="C12" s="30"/>
      <c r="D12" s="22"/>
      <c r="E12" s="22"/>
      <c r="F12" s="22">
        <f t="shared" si="0"/>
        <v>0</v>
      </c>
      <c r="G12" s="22">
        <f>ROUND((F12*0.24),2)</f>
        <v>0</v>
      </c>
      <c r="H12" s="22">
        <f t="shared" si="2"/>
        <v>0</v>
      </c>
    </row>
    <row r="13" spans="1:8">
      <c r="A13" s="26"/>
      <c r="B13" s="27" t="s">
        <v>4</v>
      </c>
      <c r="C13" s="31"/>
      <c r="D13" s="32"/>
      <c r="E13" s="33"/>
      <c r="F13" s="28">
        <f>SUM(F3:F12)</f>
        <v>0</v>
      </c>
      <c r="G13" s="28">
        <f>SUM(G3:G12)</f>
        <v>0</v>
      </c>
      <c r="H13" s="28">
        <f>SUM(H3:H12)</f>
        <v>0</v>
      </c>
    </row>
  </sheetData>
  <mergeCells count="1">
    <mergeCell ref="A1:H1"/>
  </mergeCells>
  <pageMargins left="0.31496062992125984" right="0.31496062992125984"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H13"/>
  <sheetViews>
    <sheetView zoomScaleNormal="100" workbookViewId="0">
      <selection activeCell="H14" sqref="H14"/>
    </sheetView>
  </sheetViews>
  <sheetFormatPr defaultRowHeight="15"/>
  <cols>
    <col min="1" max="1" width="3.7109375" style="19" bestFit="1" customWidth="1"/>
    <col min="2" max="2" width="31.140625" style="19" bestFit="1" customWidth="1"/>
    <col min="3" max="3" width="7" style="19" customWidth="1"/>
    <col min="4" max="4" width="9.5703125" style="19" bestFit="1" customWidth="1"/>
    <col min="5" max="7" width="9.140625" style="19"/>
    <col min="8" max="8" width="10.28515625" style="19" customWidth="1"/>
    <col min="9" max="16384" width="9.140625" style="19"/>
  </cols>
  <sheetData>
    <row r="1" spans="1:8">
      <c r="A1" s="158" t="s">
        <v>213</v>
      </c>
      <c r="B1" s="158"/>
      <c r="C1" s="158"/>
      <c r="D1" s="158"/>
      <c r="E1" s="158"/>
      <c r="F1" s="158"/>
      <c r="G1" s="158"/>
      <c r="H1" s="158"/>
    </row>
    <row r="2" spans="1:8" ht="39" customHeight="1">
      <c r="A2" s="29" t="s">
        <v>202</v>
      </c>
      <c r="B2" s="29" t="s">
        <v>203</v>
      </c>
      <c r="C2" s="29" t="s">
        <v>204</v>
      </c>
      <c r="D2" s="29" t="s">
        <v>205</v>
      </c>
      <c r="E2" s="29" t="s">
        <v>206</v>
      </c>
      <c r="F2" s="29" t="s">
        <v>207</v>
      </c>
      <c r="G2" s="29" t="s">
        <v>5</v>
      </c>
      <c r="H2" s="29" t="s">
        <v>208</v>
      </c>
    </row>
    <row r="3" spans="1:8">
      <c r="A3" s="20">
        <v>1</v>
      </c>
      <c r="B3" s="21" t="s">
        <v>212</v>
      </c>
      <c r="C3" s="30"/>
      <c r="D3" s="22"/>
      <c r="E3" s="22"/>
      <c r="F3" s="22">
        <f>ROUND((D3*E3),2)</f>
        <v>0</v>
      </c>
      <c r="G3" s="22">
        <f>ROUND((F3*0.24),2)</f>
        <v>0</v>
      </c>
      <c r="H3" s="22">
        <f>F3+G3</f>
        <v>0</v>
      </c>
    </row>
    <row r="4" spans="1:8">
      <c r="A4" s="20">
        <v>2</v>
      </c>
      <c r="B4" s="21" t="s">
        <v>212</v>
      </c>
      <c r="C4" s="30"/>
      <c r="D4" s="22"/>
      <c r="E4" s="22"/>
      <c r="F4" s="22">
        <f t="shared" ref="F4:F12" si="0">ROUND((D4*E4),2)</f>
        <v>0</v>
      </c>
      <c r="G4" s="22">
        <f t="shared" ref="G4:G12" si="1">ROUND((F4*0.24),2)</f>
        <v>0</v>
      </c>
      <c r="H4" s="22">
        <f t="shared" ref="H4:H12" si="2">F4+G4</f>
        <v>0</v>
      </c>
    </row>
    <row r="5" spans="1:8">
      <c r="A5" s="20">
        <v>3</v>
      </c>
      <c r="B5" s="21" t="s">
        <v>212</v>
      </c>
      <c r="C5" s="30"/>
      <c r="D5" s="22"/>
      <c r="E5" s="22"/>
      <c r="F5" s="22">
        <f t="shared" si="0"/>
        <v>0</v>
      </c>
      <c r="G5" s="22">
        <f t="shared" si="1"/>
        <v>0</v>
      </c>
      <c r="H5" s="22">
        <f t="shared" si="2"/>
        <v>0</v>
      </c>
    </row>
    <row r="6" spans="1:8">
      <c r="A6" s="20">
        <v>4</v>
      </c>
      <c r="B6" s="21" t="s">
        <v>212</v>
      </c>
      <c r="C6" s="30"/>
      <c r="D6" s="22"/>
      <c r="E6" s="22"/>
      <c r="F6" s="22">
        <f t="shared" si="0"/>
        <v>0</v>
      </c>
      <c r="G6" s="22">
        <f t="shared" si="1"/>
        <v>0</v>
      </c>
      <c r="H6" s="22">
        <f t="shared" si="2"/>
        <v>0</v>
      </c>
    </row>
    <row r="7" spans="1:8">
      <c r="A7" s="20">
        <v>5</v>
      </c>
      <c r="B7" s="21" t="s">
        <v>212</v>
      </c>
      <c r="C7" s="30"/>
      <c r="D7" s="22"/>
      <c r="E7" s="22"/>
      <c r="F7" s="22">
        <f t="shared" si="0"/>
        <v>0</v>
      </c>
      <c r="G7" s="22">
        <f t="shared" si="1"/>
        <v>0</v>
      </c>
      <c r="H7" s="22">
        <f t="shared" si="2"/>
        <v>0</v>
      </c>
    </row>
    <row r="8" spans="1:8">
      <c r="A8" s="20">
        <v>6</v>
      </c>
      <c r="B8" s="21" t="s">
        <v>212</v>
      </c>
      <c r="C8" s="30"/>
      <c r="D8" s="22"/>
      <c r="E8" s="22"/>
      <c r="F8" s="22">
        <f t="shared" si="0"/>
        <v>0</v>
      </c>
      <c r="G8" s="22">
        <f t="shared" si="1"/>
        <v>0</v>
      </c>
      <c r="H8" s="22">
        <f t="shared" si="2"/>
        <v>0</v>
      </c>
    </row>
    <row r="9" spans="1:8">
      <c r="A9" s="20">
        <v>7</v>
      </c>
      <c r="B9" s="21" t="s">
        <v>212</v>
      </c>
      <c r="C9" s="30"/>
      <c r="D9" s="22"/>
      <c r="E9" s="22"/>
      <c r="F9" s="22">
        <f t="shared" si="0"/>
        <v>0</v>
      </c>
      <c r="G9" s="22">
        <f t="shared" si="1"/>
        <v>0</v>
      </c>
      <c r="H9" s="22">
        <f t="shared" si="2"/>
        <v>0</v>
      </c>
    </row>
    <row r="10" spans="1:8">
      <c r="A10" s="20">
        <v>8</v>
      </c>
      <c r="B10" s="21" t="s">
        <v>212</v>
      </c>
      <c r="C10" s="30"/>
      <c r="D10" s="22"/>
      <c r="E10" s="22"/>
      <c r="F10" s="22">
        <f t="shared" si="0"/>
        <v>0</v>
      </c>
      <c r="G10" s="22">
        <f t="shared" si="1"/>
        <v>0</v>
      </c>
      <c r="H10" s="22">
        <f t="shared" si="2"/>
        <v>0</v>
      </c>
    </row>
    <row r="11" spans="1:8">
      <c r="A11" s="20">
        <v>9</v>
      </c>
      <c r="B11" s="21" t="s">
        <v>212</v>
      </c>
      <c r="C11" s="30"/>
      <c r="D11" s="22"/>
      <c r="E11" s="22"/>
      <c r="F11" s="22">
        <f t="shared" si="0"/>
        <v>0</v>
      </c>
      <c r="G11" s="22">
        <f t="shared" si="1"/>
        <v>0</v>
      </c>
      <c r="H11" s="22">
        <f t="shared" si="2"/>
        <v>0</v>
      </c>
    </row>
    <row r="12" spans="1:8">
      <c r="A12" s="20">
        <v>10</v>
      </c>
      <c r="B12" s="21" t="s">
        <v>212</v>
      </c>
      <c r="C12" s="30"/>
      <c r="D12" s="22"/>
      <c r="E12" s="22"/>
      <c r="F12" s="22">
        <f t="shared" si="0"/>
        <v>0</v>
      </c>
      <c r="G12" s="22">
        <f t="shared" si="1"/>
        <v>0</v>
      </c>
      <c r="H12" s="22">
        <f t="shared" si="2"/>
        <v>0</v>
      </c>
    </row>
    <row r="13" spans="1:8">
      <c r="A13" s="26"/>
      <c r="B13" s="27" t="s">
        <v>4</v>
      </c>
      <c r="C13" s="31"/>
      <c r="D13" s="32"/>
      <c r="E13" s="33"/>
      <c r="F13" s="28">
        <f>SUM(F3:F12)</f>
        <v>0</v>
      </c>
      <c r="G13" s="28">
        <f>SUM(G3:G12)</f>
        <v>0</v>
      </c>
      <c r="H13" s="28">
        <f>SUM(H3:H12)</f>
        <v>0</v>
      </c>
    </row>
  </sheetData>
  <mergeCells count="1">
    <mergeCell ref="A1:H1"/>
  </mergeCells>
  <pageMargins left="0.7" right="0.7" top="0.75" bottom="0.75" header="0.3" footer="0.3"/>
  <pageSetup paperSize="9" scale="98" orientation="portrait" r:id="rId1"/>
  <colBreaks count="1" manualBreakCount="1">
    <brk id="8" max="1048575" man="1"/>
  </colBreaks>
  <legacyDrawing r:id="rId2"/>
</worksheet>
</file>

<file path=xl/worksheets/sheet7.xml><?xml version="1.0" encoding="utf-8"?>
<worksheet xmlns="http://schemas.openxmlformats.org/spreadsheetml/2006/main" xmlns:r="http://schemas.openxmlformats.org/officeDocument/2006/relationships">
  <dimension ref="A1:H13"/>
  <sheetViews>
    <sheetView zoomScaleNormal="100" workbookViewId="0">
      <selection activeCell="G14" sqref="G14"/>
    </sheetView>
  </sheetViews>
  <sheetFormatPr defaultRowHeight="15"/>
  <cols>
    <col min="1" max="1" width="3.7109375" style="19" bestFit="1" customWidth="1"/>
    <col min="2" max="2" width="31.140625" style="19" bestFit="1" customWidth="1"/>
    <col min="3" max="3" width="7" style="19" customWidth="1"/>
    <col min="4" max="4" width="9.5703125" style="19" bestFit="1" customWidth="1"/>
    <col min="5" max="7" width="9.140625" style="19"/>
    <col min="8" max="8" width="10.28515625" style="19" customWidth="1"/>
    <col min="9" max="16384" width="9.140625" style="19"/>
  </cols>
  <sheetData>
    <row r="1" spans="1:8">
      <c r="A1" s="158" t="s">
        <v>214</v>
      </c>
      <c r="B1" s="158"/>
      <c r="C1" s="158"/>
      <c r="D1" s="158"/>
      <c r="E1" s="158"/>
      <c r="F1" s="158"/>
      <c r="G1" s="158"/>
      <c r="H1" s="158"/>
    </row>
    <row r="2" spans="1:8" ht="39" customHeight="1">
      <c r="A2" s="29" t="s">
        <v>202</v>
      </c>
      <c r="B2" s="29" t="s">
        <v>203</v>
      </c>
      <c r="C2" s="29" t="s">
        <v>204</v>
      </c>
      <c r="D2" s="29" t="s">
        <v>205</v>
      </c>
      <c r="E2" s="29" t="s">
        <v>206</v>
      </c>
      <c r="F2" s="29" t="s">
        <v>207</v>
      </c>
      <c r="G2" s="29" t="s">
        <v>5</v>
      </c>
      <c r="H2" s="29" t="s">
        <v>208</v>
      </c>
    </row>
    <row r="3" spans="1:8">
      <c r="A3" s="20">
        <v>1</v>
      </c>
      <c r="B3" s="21" t="s">
        <v>212</v>
      </c>
      <c r="C3" s="30"/>
      <c r="D3" s="22"/>
      <c r="E3" s="22"/>
      <c r="F3" s="22">
        <f>ROUND((D3*E3),2)</f>
        <v>0</v>
      </c>
      <c r="G3" s="22">
        <f>ROUND((F3*0.24),2)</f>
        <v>0</v>
      </c>
      <c r="H3" s="22">
        <f>F3+G3</f>
        <v>0</v>
      </c>
    </row>
    <row r="4" spans="1:8">
      <c r="A4" s="20">
        <v>2</v>
      </c>
      <c r="B4" s="21" t="s">
        <v>212</v>
      </c>
      <c r="C4" s="30"/>
      <c r="D4" s="22"/>
      <c r="E4" s="22"/>
      <c r="F4" s="22">
        <f t="shared" ref="F4:F12" si="0">ROUND((D4*E4),2)</f>
        <v>0</v>
      </c>
      <c r="G4" s="22">
        <f t="shared" ref="G4:G12" si="1">ROUND((F4*0.24),2)</f>
        <v>0</v>
      </c>
      <c r="H4" s="22">
        <f t="shared" ref="H4:H12" si="2">F4+G4</f>
        <v>0</v>
      </c>
    </row>
    <row r="5" spans="1:8">
      <c r="A5" s="20">
        <v>3</v>
      </c>
      <c r="B5" s="21" t="s">
        <v>212</v>
      </c>
      <c r="C5" s="30"/>
      <c r="D5" s="22"/>
      <c r="E5" s="22"/>
      <c r="F5" s="22">
        <f t="shared" si="0"/>
        <v>0</v>
      </c>
      <c r="G5" s="22">
        <f t="shared" si="1"/>
        <v>0</v>
      </c>
      <c r="H5" s="22">
        <f t="shared" si="2"/>
        <v>0</v>
      </c>
    </row>
    <row r="6" spans="1:8">
      <c r="A6" s="20">
        <v>4</v>
      </c>
      <c r="B6" s="21" t="s">
        <v>212</v>
      </c>
      <c r="C6" s="30"/>
      <c r="D6" s="22"/>
      <c r="E6" s="22"/>
      <c r="F6" s="22">
        <f t="shared" si="0"/>
        <v>0</v>
      </c>
      <c r="G6" s="22">
        <f t="shared" si="1"/>
        <v>0</v>
      </c>
      <c r="H6" s="22">
        <f t="shared" si="2"/>
        <v>0</v>
      </c>
    </row>
    <row r="7" spans="1:8">
      <c r="A7" s="20">
        <v>5</v>
      </c>
      <c r="B7" s="21" t="s">
        <v>212</v>
      </c>
      <c r="C7" s="30"/>
      <c r="D7" s="22"/>
      <c r="E7" s="22"/>
      <c r="F7" s="22">
        <f t="shared" si="0"/>
        <v>0</v>
      </c>
      <c r="G7" s="22">
        <f t="shared" si="1"/>
        <v>0</v>
      </c>
      <c r="H7" s="22">
        <f t="shared" si="2"/>
        <v>0</v>
      </c>
    </row>
    <row r="8" spans="1:8">
      <c r="A8" s="20">
        <v>6</v>
      </c>
      <c r="B8" s="21" t="s">
        <v>212</v>
      </c>
      <c r="C8" s="30"/>
      <c r="D8" s="22"/>
      <c r="E8" s="22"/>
      <c r="F8" s="22">
        <f t="shared" si="0"/>
        <v>0</v>
      </c>
      <c r="G8" s="22">
        <f t="shared" si="1"/>
        <v>0</v>
      </c>
      <c r="H8" s="22">
        <f t="shared" si="2"/>
        <v>0</v>
      </c>
    </row>
    <row r="9" spans="1:8">
      <c r="A9" s="20">
        <v>7</v>
      </c>
      <c r="B9" s="21" t="s">
        <v>212</v>
      </c>
      <c r="C9" s="30"/>
      <c r="D9" s="22"/>
      <c r="E9" s="22"/>
      <c r="F9" s="22">
        <f t="shared" si="0"/>
        <v>0</v>
      </c>
      <c r="G9" s="22">
        <f t="shared" si="1"/>
        <v>0</v>
      </c>
      <c r="H9" s="22">
        <f t="shared" si="2"/>
        <v>0</v>
      </c>
    </row>
    <row r="10" spans="1:8">
      <c r="A10" s="20">
        <v>8</v>
      </c>
      <c r="B10" s="21" t="s">
        <v>212</v>
      </c>
      <c r="C10" s="30"/>
      <c r="D10" s="22"/>
      <c r="E10" s="22"/>
      <c r="F10" s="22">
        <f t="shared" si="0"/>
        <v>0</v>
      </c>
      <c r="G10" s="22">
        <f t="shared" si="1"/>
        <v>0</v>
      </c>
      <c r="H10" s="22">
        <f t="shared" si="2"/>
        <v>0</v>
      </c>
    </row>
    <row r="11" spans="1:8">
      <c r="A11" s="20">
        <v>9</v>
      </c>
      <c r="B11" s="21" t="s">
        <v>212</v>
      </c>
      <c r="C11" s="30"/>
      <c r="D11" s="22"/>
      <c r="E11" s="22"/>
      <c r="F11" s="22">
        <f t="shared" si="0"/>
        <v>0</v>
      </c>
      <c r="G11" s="22">
        <f t="shared" si="1"/>
        <v>0</v>
      </c>
      <c r="H11" s="22">
        <f t="shared" si="2"/>
        <v>0</v>
      </c>
    </row>
    <row r="12" spans="1:8">
      <c r="A12" s="20">
        <v>10</v>
      </c>
      <c r="B12" s="21" t="s">
        <v>212</v>
      </c>
      <c r="C12" s="30"/>
      <c r="D12" s="22"/>
      <c r="E12" s="22"/>
      <c r="F12" s="22">
        <f t="shared" si="0"/>
        <v>0</v>
      </c>
      <c r="G12" s="22">
        <f t="shared" si="1"/>
        <v>0</v>
      </c>
      <c r="H12" s="22">
        <f t="shared" si="2"/>
        <v>0</v>
      </c>
    </row>
    <row r="13" spans="1:8">
      <c r="A13" s="26"/>
      <c r="B13" s="27" t="s">
        <v>4</v>
      </c>
      <c r="C13" s="31"/>
      <c r="D13" s="32"/>
      <c r="E13" s="33"/>
      <c r="F13" s="28">
        <f>SUM(F3:F12)</f>
        <v>0</v>
      </c>
      <c r="G13" s="28">
        <f>SUM(G3:G12)</f>
        <v>0</v>
      </c>
      <c r="H13" s="28">
        <f>SUM(H3:H12)</f>
        <v>0</v>
      </c>
    </row>
  </sheetData>
  <mergeCells count="1">
    <mergeCell ref="A1:H1"/>
  </mergeCells>
  <pageMargins left="0.7" right="0.7" top="0.75" bottom="0.75" header="0.3" footer="0.3"/>
  <pageSetup paperSize="9" scale="98" orientation="portrait" r:id="rId1"/>
  <colBreaks count="1" manualBreakCount="1">
    <brk id="8" max="1048575" man="1"/>
  </colBreaks>
  <legacyDrawing r:id="rId2"/>
</worksheet>
</file>

<file path=xl/worksheets/sheet8.xml><?xml version="1.0" encoding="utf-8"?>
<worksheet xmlns="http://schemas.openxmlformats.org/spreadsheetml/2006/main" xmlns:r="http://schemas.openxmlformats.org/officeDocument/2006/relationships">
  <dimension ref="A1:E14"/>
  <sheetViews>
    <sheetView zoomScaleNormal="100" workbookViewId="0">
      <selection activeCell="D3" sqref="D3"/>
    </sheetView>
  </sheetViews>
  <sheetFormatPr defaultRowHeight="15"/>
  <cols>
    <col min="1" max="1" width="3.7109375" style="19" bestFit="1" customWidth="1"/>
    <col min="2" max="2" width="42" style="19" customWidth="1"/>
    <col min="3" max="3" width="13.5703125" style="19" customWidth="1"/>
    <col min="4" max="4" width="12.28515625" style="19" customWidth="1"/>
    <col min="5" max="5" width="13" style="19" customWidth="1"/>
    <col min="6" max="16384" width="9.140625" style="19"/>
  </cols>
  <sheetData>
    <row r="1" spans="1:5" ht="15" customHeight="1">
      <c r="A1" s="158" t="s">
        <v>266</v>
      </c>
      <c r="B1" s="158"/>
      <c r="C1" s="158"/>
      <c r="D1" s="158"/>
      <c r="E1" s="158"/>
    </row>
    <row r="2" spans="1:5" ht="22.5">
      <c r="A2" s="23" t="s">
        <v>202</v>
      </c>
      <c r="B2" s="24" t="s">
        <v>215</v>
      </c>
      <c r="C2" s="24" t="s">
        <v>207</v>
      </c>
      <c r="D2" s="24" t="s">
        <v>5</v>
      </c>
      <c r="E2" s="25" t="s">
        <v>208</v>
      </c>
    </row>
    <row r="3" spans="1:5" ht="29.25" customHeight="1">
      <c r="A3" s="20">
        <v>1</v>
      </c>
      <c r="B3" s="21" t="s">
        <v>212</v>
      </c>
      <c r="C3" s="22"/>
      <c r="D3" s="22">
        <f>ROUND((C3*0.24),2)</f>
        <v>0</v>
      </c>
      <c r="E3" s="22">
        <f>ROUND((C3+D3),2)</f>
        <v>0</v>
      </c>
    </row>
    <row r="4" spans="1:5" ht="29.25" customHeight="1">
      <c r="A4" s="20">
        <v>2</v>
      </c>
      <c r="B4" s="21" t="s">
        <v>212</v>
      </c>
      <c r="C4" s="22"/>
      <c r="D4" s="22">
        <f t="shared" ref="D4:D12" si="0">ROUND((C4*0.24),2)</f>
        <v>0</v>
      </c>
      <c r="E4" s="22">
        <f t="shared" ref="E4:E12" si="1">ROUND((C4+D4),2)</f>
        <v>0</v>
      </c>
    </row>
    <row r="5" spans="1:5" ht="29.25" customHeight="1">
      <c r="A5" s="20">
        <v>3</v>
      </c>
      <c r="B5" s="21" t="s">
        <v>212</v>
      </c>
      <c r="C5" s="22"/>
      <c r="D5" s="22">
        <f t="shared" si="0"/>
        <v>0</v>
      </c>
      <c r="E5" s="22">
        <f t="shared" si="1"/>
        <v>0</v>
      </c>
    </row>
    <row r="6" spans="1:5" ht="29.25" customHeight="1">
      <c r="A6" s="20">
        <v>4</v>
      </c>
      <c r="B6" s="21" t="s">
        <v>212</v>
      </c>
      <c r="C6" s="22"/>
      <c r="D6" s="22">
        <f t="shared" si="0"/>
        <v>0</v>
      </c>
      <c r="E6" s="22">
        <f t="shared" si="1"/>
        <v>0</v>
      </c>
    </row>
    <row r="7" spans="1:5" ht="29.25" customHeight="1">
      <c r="A7" s="20">
        <v>5</v>
      </c>
      <c r="B7" s="21" t="s">
        <v>212</v>
      </c>
      <c r="C7" s="22"/>
      <c r="D7" s="22">
        <f t="shared" si="0"/>
        <v>0</v>
      </c>
      <c r="E7" s="22">
        <f t="shared" si="1"/>
        <v>0</v>
      </c>
    </row>
    <row r="8" spans="1:5" ht="29.25" customHeight="1">
      <c r="A8" s="20">
        <v>6</v>
      </c>
      <c r="B8" s="21" t="s">
        <v>212</v>
      </c>
      <c r="C8" s="22"/>
      <c r="D8" s="22">
        <f t="shared" si="0"/>
        <v>0</v>
      </c>
      <c r="E8" s="22">
        <f t="shared" si="1"/>
        <v>0</v>
      </c>
    </row>
    <row r="9" spans="1:5" ht="29.25" customHeight="1">
      <c r="A9" s="20">
        <v>7</v>
      </c>
      <c r="B9" s="21" t="s">
        <v>212</v>
      </c>
      <c r="C9" s="22"/>
      <c r="D9" s="22">
        <f t="shared" si="0"/>
        <v>0</v>
      </c>
      <c r="E9" s="22">
        <f t="shared" si="1"/>
        <v>0</v>
      </c>
    </row>
    <row r="10" spans="1:5" ht="29.25" customHeight="1">
      <c r="A10" s="20">
        <v>8</v>
      </c>
      <c r="B10" s="21" t="s">
        <v>212</v>
      </c>
      <c r="C10" s="22"/>
      <c r="D10" s="22">
        <f t="shared" si="0"/>
        <v>0</v>
      </c>
      <c r="E10" s="22">
        <f t="shared" si="1"/>
        <v>0</v>
      </c>
    </row>
    <row r="11" spans="1:5" ht="29.25" customHeight="1">
      <c r="A11" s="20">
        <v>9</v>
      </c>
      <c r="B11" s="21" t="s">
        <v>212</v>
      </c>
      <c r="C11" s="22"/>
      <c r="D11" s="22">
        <f t="shared" si="0"/>
        <v>0</v>
      </c>
      <c r="E11" s="22">
        <f t="shared" si="1"/>
        <v>0</v>
      </c>
    </row>
    <row r="12" spans="1:5" ht="29.25" customHeight="1">
      <c r="A12" s="20">
        <v>10</v>
      </c>
      <c r="B12" s="21" t="s">
        <v>212</v>
      </c>
      <c r="C12" s="22"/>
      <c r="D12" s="22">
        <f t="shared" si="0"/>
        <v>0</v>
      </c>
      <c r="E12" s="22">
        <f t="shared" si="1"/>
        <v>0</v>
      </c>
    </row>
    <row r="13" spans="1:5">
      <c r="A13" s="26"/>
      <c r="B13" s="27" t="s">
        <v>4</v>
      </c>
      <c r="C13" s="28">
        <f>SUM(C3:C12)</f>
        <v>0</v>
      </c>
      <c r="D13" s="28">
        <f>SUM(D3:D12)</f>
        <v>0</v>
      </c>
      <c r="E13" s="28">
        <f>SUM(E3:E12)</f>
        <v>0</v>
      </c>
    </row>
    <row r="14" spans="1:5">
      <c r="A14" s="159"/>
      <c r="B14" s="160"/>
      <c r="C14" s="160"/>
      <c r="D14" s="160"/>
      <c r="E14" s="160"/>
    </row>
  </sheetData>
  <mergeCells count="2">
    <mergeCell ref="A1:E1"/>
    <mergeCell ref="A14:E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E13"/>
  <sheetViews>
    <sheetView zoomScaleNormal="100" workbookViewId="0">
      <selection activeCell="E22" sqref="E22"/>
    </sheetView>
  </sheetViews>
  <sheetFormatPr defaultRowHeight="15"/>
  <cols>
    <col min="1" max="1" width="6" customWidth="1"/>
    <col min="2" max="2" width="23" customWidth="1"/>
    <col min="3" max="5" width="19.5703125" customWidth="1"/>
  </cols>
  <sheetData>
    <row r="1" spans="1:5">
      <c r="A1" s="158" t="s">
        <v>250</v>
      </c>
      <c r="B1" s="158"/>
      <c r="C1" s="158"/>
      <c r="D1" s="158"/>
      <c r="E1" s="158"/>
    </row>
    <row r="2" spans="1:5" ht="22.5">
      <c r="A2" s="23" t="s">
        <v>202</v>
      </c>
      <c r="B2" s="24" t="s">
        <v>255</v>
      </c>
      <c r="C2" s="24" t="s">
        <v>207</v>
      </c>
      <c r="D2" s="24" t="s">
        <v>5</v>
      </c>
      <c r="E2" s="25" t="s">
        <v>208</v>
      </c>
    </row>
    <row r="3" spans="1:5">
      <c r="A3" s="20">
        <v>1</v>
      </c>
      <c r="B3" s="21" t="s">
        <v>212</v>
      </c>
      <c r="C3" s="22"/>
      <c r="D3" s="22"/>
      <c r="E3" s="22">
        <f>C3+D3</f>
        <v>0</v>
      </c>
    </row>
    <row r="4" spans="1:5">
      <c r="A4" s="20">
        <v>2</v>
      </c>
      <c r="B4" s="21" t="s">
        <v>212</v>
      </c>
      <c r="C4" s="22"/>
      <c r="D4" s="22"/>
      <c r="E4" s="22">
        <f t="shared" ref="E4:E11" si="0">C4+D4</f>
        <v>0</v>
      </c>
    </row>
    <row r="5" spans="1:5">
      <c r="A5" s="20">
        <v>3</v>
      </c>
      <c r="B5" s="21" t="s">
        <v>212</v>
      </c>
      <c r="C5" s="22"/>
      <c r="D5" s="22"/>
      <c r="E5" s="22">
        <f t="shared" si="0"/>
        <v>0</v>
      </c>
    </row>
    <row r="6" spans="1:5">
      <c r="A6" s="20">
        <v>4</v>
      </c>
      <c r="B6" s="21" t="s">
        <v>212</v>
      </c>
      <c r="C6" s="22"/>
      <c r="D6" s="22"/>
      <c r="E6" s="22">
        <f t="shared" si="0"/>
        <v>0</v>
      </c>
    </row>
    <row r="7" spans="1:5">
      <c r="A7" s="20">
        <v>5</v>
      </c>
      <c r="B7" s="21" t="s">
        <v>212</v>
      </c>
      <c r="C7" s="22"/>
      <c r="D7" s="22"/>
      <c r="E7" s="22">
        <f t="shared" si="0"/>
        <v>0</v>
      </c>
    </row>
    <row r="8" spans="1:5">
      <c r="A8" s="20">
        <v>6</v>
      </c>
      <c r="B8" s="21" t="s">
        <v>212</v>
      </c>
      <c r="C8" s="22"/>
      <c r="D8" s="22"/>
      <c r="E8" s="22">
        <f t="shared" si="0"/>
        <v>0</v>
      </c>
    </row>
    <row r="9" spans="1:5">
      <c r="A9" s="20">
        <v>7</v>
      </c>
      <c r="B9" s="21" t="s">
        <v>212</v>
      </c>
      <c r="C9" s="22"/>
      <c r="D9" s="22"/>
      <c r="E9" s="22">
        <f t="shared" si="0"/>
        <v>0</v>
      </c>
    </row>
    <row r="10" spans="1:5">
      <c r="A10" s="20">
        <v>8</v>
      </c>
      <c r="B10" s="21" t="s">
        <v>212</v>
      </c>
      <c r="C10" s="22"/>
      <c r="D10" s="22"/>
      <c r="E10" s="22">
        <f t="shared" si="0"/>
        <v>0</v>
      </c>
    </row>
    <row r="11" spans="1:5">
      <c r="A11" s="20">
        <v>9</v>
      </c>
      <c r="B11" s="21" t="s">
        <v>212</v>
      </c>
      <c r="C11" s="22"/>
      <c r="D11" s="22"/>
      <c r="E11" s="22">
        <f t="shared" si="0"/>
        <v>0</v>
      </c>
    </row>
    <row r="12" spans="1:5">
      <c r="A12" s="20">
        <v>10</v>
      </c>
      <c r="B12" s="21" t="s">
        <v>212</v>
      </c>
      <c r="C12" s="22"/>
      <c r="D12" s="22"/>
      <c r="E12" s="22">
        <f>C12+D12</f>
        <v>0</v>
      </c>
    </row>
    <row r="13" spans="1:5">
      <c r="A13" s="26"/>
      <c r="B13" s="27" t="s">
        <v>4</v>
      </c>
      <c r="C13" s="28">
        <f>SUM(C3:C12)</f>
        <v>0</v>
      </c>
      <c r="D13" s="28">
        <f>SUM(D3:D12)</f>
        <v>0</v>
      </c>
      <c r="E13" s="28">
        <f>SUM(E3:E12)</f>
        <v>0</v>
      </c>
    </row>
  </sheetData>
  <mergeCells count="1">
    <mergeCell ref="A1:E1"/>
  </mergeCells>
  <pageMargins left="0.42" right="0.3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Περιοχές με ονόματα</vt:lpstr>
      </vt:variant>
      <vt:variant>
        <vt:i4>44</vt:i4>
      </vt:variant>
    </vt:vector>
  </HeadingPairs>
  <TitlesOfParts>
    <vt:vector size="55" baseType="lpstr">
      <vt:lpstr>Εξώφυλλο</vt:lpstr>
      <vt:lpstr>Οδηγίες</vt:lpstr>
      <vt:lpstr>Δαπ. απόκτησης γης</vt:lpstr>
      <vt:lpstr>Οικοδομικά</vt:lpstr>
      <vt:lpstr>Μηχαν. Εξοπλισμός</vt:lpstr>
      <vt:lpstr>Λοιπός Εξοπλισμός</vt:lpstr>
      <vt:lpstr>Εξοπλισμός ΑΠΕ</vt:lpstr>
      <vt:lpstr>Μελέτες</vt:lpstr>
      <vt:lpstr>Προβολή-προώθηση</vt:lpstr>
      <vt:lpstr>Πολιτιστικές εκδηλώσεις</vt:lpstr>
      <vt:lpstr>ΣΥΝΟΛΙΚΟ ΚΟΣΤΟΣ</vt:lpstr>
      <vt:lpstr>FPAA</vt:lpstr>
      <vt:lpstr>FPAB</vt:lpstr>
      <vt:lpstr>FPAD</vt:lpstr>
      <vt:lpstr>FPAE</vt:lpstr>
      <vt:lpstr>FPAEXAPE</vt:lpstr>
      <vt:lpstr>FPAEXLOIP</vt:lpstr>
      <vt:lpstr>FPAEXMIX</vt:lpstr>
      <vt:lpstr>FPAG</vt:lpstr>
      <vt:lpstr>FPAH</vt:lpstr>
      <vt:lpstr>FPAMELETES</vt:lpstr>
      <vt:lpstr>FPAOIK</vt:lpstr>
      <vt:lpstr>FPAST</vt:lpstr>
      <vt:lpstr>FPAZ</vt:lpstr>
      <vt:lpstr>KEXAPE</vt:lpstr>
      <vt:lpstr>KEXLOIP</vt:lpstr>
      <vt:lpstr>KEXMIX</vt:lpstr>
      <vt:lpstr>KMELETES</vt:lpstr>
      <vt:lpstr>KOIK</vt:lpstr>
      <vt:lpstr>'Εξοπλισμός ΑΠΕ'!Print_Area</vt:lpstr>
      <vt:lpstr>Εξώφυλλο!Print_Area</vt:lpstr>
      <vt:lpstr>'Λοιπός Εξοπλισμός'!Print_Area</vt:lpstr>
      <vt:lpstr>'Μηχαν. Εξοπλισμός'!Print_Area</vt:lpstr>
      <vt:lpstr>Οικοδομικά!Print_Area</vt:lpstr>
      <vt:lpstr>SA</vt:lpstr>
      <vt:lpstr>SB</vt:lpstr>
      <vt:lpstr>SD</vt:lpstr>
      <vt:lpstr>SE</vt:lpstr>
      <vt:lpstr>SG</vt:lpstr>
      <vt:lpstr>SH</vt:lpstr>
      <vt:lpstr>SKA</vt:lpstr>
      <vt:lpstr>SKB</vt:lpstr>
      <vt:lpstr>SKD</vt:lpstr>
      <vt:lpstr>SKE</vt:lpstr>
      <vt:lpstr>SKEXAPE</vt:lpstr>
      <vt:lpstr>SKEXLOIP</vt:lpstr>
      <vt:lpstr>SKEXMIX</vt:lpstr>
      <vt:lpstr>SKG</vt:lpstr>
      <vt:lpstr>SKH</vt:lpstr>
      <vt:lpstr>SKMELETES</vt:lpstr>
      <vt:lpstr>SKOIK</vt:lpstr>
      <vt:lpstr>SKST</vt:lpstr>
      <vt:lpstr>SKZ</vt:lpstr>
      <vt:lpstr>SST</vt:lpstr>
      <vt:lpstr>SZ</vt:lpstr>
    </vt:vector>
  </TitlesOfParts>
  <Company>AN.KA A.E.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Ντανοβασίλης Παναγιώτης</dc:creator>
  <cp:lastModifiedBy>haliamalias</cp:lastModifiedBy>
  <cp:lastPrinted>2018-06-12T12:56:23Z</cp:lastPrinted>
  <dcterms:created xsi:type="dcterms:W3CDTF">2010-09-14T11:06:07Z</dcterms:created>
  <dcterms:modified xsi:type="dcterms:W3CDTF">2018-06-19T11:13:39Z</dcterms:modified>
</cp:coreProperties>
</file>